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15600" windowHeight="9156"/>
  </bookViews>
  <sheets>
    <sheet name="New Nav" sheetId="2" r:id="rId1"/>
  </sheets>
  <definedNames>
    <definedName name="_xlnm._FilterDatabase" localSheetId="0" hidden="1">'New Nav'!$A$1:$N$96</definedName>
    <definedName name="_xlnm.Print_Titles" localSheetId="0">'New Nav'!$8:$8</definedName>
  </definedNames>
  <calcPr calcId="125725"/>
</workbook>
</file>

<file path=xl/calcChain.xml><?xml version="1.0" encoding="utf-8"?>
<calcChain xmlns="http://schemas.openxmlformats.org/spreadsheetml/2006/main">
  <c r="I93" i="2"/>
  <c r="J93"/>
  <c r="K66"/>
  <c r="J66"/>
  <c r="I66"/>
  <c r="I50"/>
  <c r="K85"/>
  <c r="K86"/>
  <c r="K87"/>
  <c r="K88"/>
  <c r="K89"/>
  <c r="K90"/>
  <c r="K91"/>
  <c r="K92"/>
  <c r="K93"/>
  <c r="J85"/>
  <c r="J86"/>
  <c r="J87"/>
  <c r="J88"/>
  <c r="J89"/>
  <c r="J90"/>
  <c r="J91"/>
  <c r="J92"/>
  <c r="J78"/>
  <c r="L78" s="1"/>
  <c r="L66"/>
  <c r="K47"/>
  <c r="J47"/>
  <c r="I47"/>
  <c r="G47"/>
  <c r="H104"/>
  <c r="D104"/>
  <c r="I87"/>
  <c r="L87" s="1"/>
  <c r="I88"/>
  <c r="L88" s="1"/>
  <c r="I89"/>
  <c r="L89" s="1"/>
  <c r="I90"/>
  <c r="L90" s="1"/>
  <c r="I91"/>
  <c r="L91" s="1"/>
  <c r="I92"/>
  <c r="L92" s="1"/>
  <c r="G93"/>
  <c r="G92"/>
  <c r="G91"/>
  <c r="G90"/>
  <c r="G89"/>
  <c r="I86"/>
  <c r="L86" s="1"/>
  <c r="G86"/>
  <c r="G85"/>
  <c r="K84"/>
  <c r="J84"/>
  <c r="I84"/>
  <c r="L84" s="1"/>
  <c r="G84"/>
  <c r="G78"/>
  <c r="K77"/>
  <c r="J77"/>
  <c r="I77"/>
  <c r="K76"/>
  <c r="J76"/>
  <c r="I76"/>
  <c r="K75"/>
  <c r="J75"/>
  <c r="I75"/>
  <c r="G75"/>
  <c r="K74"/>
  <c r="J74"/>
  <c r="I74"/>
  <c r="L74" s="1"/>
  <c r="K73"/>
  <c r="J73"/>
  <c r="I73"/>
  <c r="L73" s="1"/>
  <c r="K72"/>
  <c r="J72"/>
  <c r="I72"/>
  <c r="G72"/>
  <c r="K71"/>
  <c r="J71"/>
  <c r="I71"/>
  <c r="G71"/>
  <c r="K67"/>
  <c r="J67"/>
  <c r="I67"/>
  <c r="K65"/>
  <c r="J65"/>
  <c r="I65"/>
  <c r="G65"/>
  <c r="K64"/>
  <c r="J64"/>
  <c r="I64"/>
  <c r="G64"/>
  <c r="K63"/>
  <c r="J63"/>
  <c r="I63"/>
  <c r="G63"/>
  <c r="K62"/>
  <c r="J62"/>
  <c r="I62"/>
  <c r="K59"/>
  <c r="J59"/>
  <c r="I59"/>
  <c r="L59" s="1"/>
  <c r="K58"/>
  <c r="J58"/>
  <c r="I58"/>
  <c r="L58" s="1"/>
  <c r="K57"/>
  <c r="J57"/>
  <c r="I57"/>
  <c r="G57"/>
  <c r="K56"/>
  <c r="J56"/>
  <c r="I56"/>
  <c r="G56"/>
  <c r="K55"/>
  <c r="J55"/>
  <c r="I55"/>
  <c r="L55" s="1"/>
  <c r="K54"/>
  <c r="J54"/>
  <c r="I54"/>
  <c r="G54"/>
  <c r="K53"/>
  <c r="K60" s="1"/>
  <c r="J53"/>
  <c r="I53"/>
  <c r="G53"/>
  <c r="K50"/>
  <c r="J50"/>
  <c r="G50"/>
  <c r="K49"/>
  <c r="J49"/>
  <c r="I49"/>
  <c r="K48"/>
  <c r="J48"/>
  <c r="I48"/>
  <c r="G48"/>
  <c r="L47"/>
  <c r="K46"/>
  <c r="J46"/>
  <c r="I46"/>
  <c r="K45"/>
  <c r="J45"/>
  <c r="I45"/>
  <c r="L45" s="1"/>
  <c r="G45"/>
  <c r="K44"/>
  <c r="J44"/>
  <c r="I44"/>
  <c r="L44" s="1"/>
  <c r="K43"/>
  <c r="J43"/>
  <c r="I43"/>
  <c r="G43"/>
  <c r="K42"/>
  <c r="J42"/>
  <c r="I42"/>
  <c r="G42"/>
  <c r="K41"/>
  <c r="J41"/>
  <c r="I41"/>
  <c r="G41"/>
  <c r="K40"/>
  <c r="J40"/>
  <c r="I40"/>
  <c r="K39"/>
  <c r="J39"/>
  <c r="I39"/>
  <c r="L39" s="1"/>
  <c r="G39"/>
  <c r="K38"/>
  <c r="J38"/>
  <c r="I38"/>
  <c r="G38"/>
  <c r="K37"/>
  <c r="J37"/>
  <c r="I37"/>
  <c r="L37" s="1"/>
  <c r="G37"/>
  <c r="K36"/>
  <c r="J36"/>
  <c r="I36"/>
  <c r="G36"/>
  <c r="K35"/>
  <c r="J35"/>
  <c r="I35"/>
  <c r="K34"/>
  <c r="J34"/>
  <c r="I34"/>
  <c r="G34"/>
  <c r="K33"/>
  <c r="J33"/>
  <c r="I33"/>
  <c r="G33"/>
  <c r="K32"/>
  <c r="J32"/>
  <c r="I32"/>
  <c r="G32"/>
  <c r="K31"/>
  <c r="J31"/>
  <c r="I31"/>
  <c r="G31"/>
  <c r="K30"/>
  <c r="J30"/>
  <c r="I30"/>
  <c r="K28"/>
  <c r="J28"/>
  <c r="I28"/>
  <c r="G28"/>
  <c r="K27"/>
  <c r="J27"/>
  <c r="I27"/>
  <c r="G27"/>
  <c r="K26"/>
  <c r="J26"/>
  <c r="I26"/>
  <c r="G26"/>
  <c r="K25"/>
  <c r="J25"/>
  <c r="I25"/>
  <c r="J24"/>
  <c r="L24" s="1"/>
  <c r="G24"/>
  <c r="K23"/>
  <c r="J23"/>
  <c r="I23"/>
  <c r="K22"/>
  <c r="J22"/>
  <c r="I22"/>
  <c r="G22"/>
  <c r="K21"/>
  <c r="J21"/>
  <c r="I21"/>
  <c r="G21"/>
  <c r="K18"/>
  <c r="J18"/>
  <c r="I18"/>
  <c r="K17"/>
  <c r="J17"/>
  <c r="I17"/>
  <c r="G17"/>
  <c r="K16"/>
  <c r="J16"/>
  <c r="I16"/>
  <c r="K15"/>
  <c r="J15"/>
  <c r="I15"/>
  <c r="G15"/>
  <c r="K14"/>
  <c r="K19" s="1"/>
  <c r="J14"/>
  <c r="I14"/>
  <c r="I19" s="1"/>
  <c r="K10"/>
  <c r="K11" s="1"/>
  <c r="J10"/>
  <c r="J11" s="1"/>
  <c r="I10"/>
  <c r="G10"/>
  <c r="G5"/>
  <c r="G4"/>
  <c r="G3"/>
  <c r="L10" l="1"/>
  <c r="L11" s="1"/>
  <c r="C112" s="1"/>
  <c r="J19"/>
  <c r="L17"/>
  <c r="L31"/>
  <c r="K79"/>
  <c r="J69"/>
  <c r="I69"/>
  <c r="K69"/>
  <c r="L85"/>
  <c r="J79"/>
  <c r="I79"/>
  <c r="I94"/>
  <c r="L93"/>
  <c r="K51"/>
  <c r="J51"/>
  <c r="L33"/>
  <c r="I51"/>
  <c r="L69"/>
  <c r="C116" s="1"/>
  <c r="J94"/>
  <c r="K94"/>
  <c r="L21"/>
  <c r="L53"/>
  <c r="L56"/>
  <c r="L60" s="1"/>
  <c r="C115" s="1"/>
  <c r="L63"/>
  <c r="L65"/>
  <c r="L26"/>
  <c r="L28"/>
  <c r="L42"/>
  <c r="J60"/>
  <c r="L76"/>
  <c r="L41"/>
  <c r="L72"/>
  <c r="L32"/>
  <c r="L34"/>
  <c r="L50"/>
  <c r="L54"/>
  <c r="L57"/>
  <c r="L71"/>
  <c r="L75"/>
  <c r="L15"/>
  <c r="L22"/>
  <c r="L27"/>
  <c r="L36"/>
  <c r="L38"/>
  <c r="L43"/>
  <c r="L48"/>
  <c r="L19"/>
  <c r="C113" s="1"/>
  <c r="I11"/>
  <c r="I60"/>
  <c r="L64"/>
  <c r="L94" l="1"/>
  <c r="C118" s="1"/>
  <c r="L79"/>
  <c r="C117" s="1"/>
  <c r="J95"/>
  <c r="K95"/>
  <c r="L51"/>
  <c r="I95"/>
  <c r="L80" l="1"/>
  <c r="L81" s="1"/>
  <c r="C114"/>
  <c r="C119" s="1"/>
  <c r="L95"/>
  <c r="D118" l="1"/>
  <c r="D116"/>
  <c r="D115"/>
  <c r="D117"/>
  <c r="D113"/>
  <c r="D119" l="1"/>
</calcChain>
</file>

<file path=xl/sharedStrings.xml><?xml version="1.0" encoding="utf-8"?>
<sst xmlns="http://schemas.openxmlformats.org/spreadsheetml/2006/main" count="264" uniqueCount="197">
  <si>
    <t xml:space="preserve">JATTU -  MKSP Budget </t>
  </si>
  <si>
    <t>Yr1</t>
  </si>
  <si>
    <t>Yr2</t>
  </si>
  <si>
    <t>Yr3</t>
  </si>
  <si>
    <t>Total</t>
  </si>
  <si>
    <t>No.of mahila kisan/NTFP collectors</t>
  </si>
  <si>
    <t>No.of villages/Cigs</t>
  </si>
  <si>
    <t>No.of Blocks</t>
  </si>
  <si>
    <t>No.of Districts</t>
  </si>
  <si>
    <t>S.No</t>
  </si>
  <si>
    <t>Component</t>
  </si>
  <si>
    <t>Physical Outlay (No.of units planned)</t>
  </si>
  <si>
    <t>Unit Cost</t>
  </si>
  <si>
    <t>Financial Outlay</t>
  </si>
  <si>
    <t>Remarks</t>
  </si>
  <si>
    <t>Project Cost</t>
  </si>
  <si>
    <t>Total (Rs)</t>
  </si>
  <si>
    <t>Central Share (Rs)</t>
  </si>
  <si>
    <t>State/PIA Share/ Other funding agency (Rs)</t>
  </si>
  <si>
    <t>Project Inception</t>
  </si>
  <si>
    <t>a</t>
  </si>
  <si>
    <t>Project orientation to community</t>
  </si>
  <si>
    <t>Groups/Habitations(150)</t>
  </si>
  <si>
    <t>Subtotal</t>
  </si>
  <si>
    <t xml:space="preserve">Institution Building </t>
  </si>
  <si>
    <t xml:space="preserve">Mobilisation &amp; Promotion of producer groups </t>
  </si>
  <si>
    <t>Groups</t>
  </si>
  <si>
    <t>Promotion of producer group federation</t>
  </si>
  <si>
    <t>Nos</t>
  </si>
  <si>
    <t>2.2a</t>
  </si>
  <si>
    <t>Formation of MACS</t>
  </si>
  <si>
    <t>Nos (1)</t>
  </si>
  <si>
    <t>2.3a</t>
  </si>
  <si>
    <t>Buyers and sellers meeting</t>
  </si>
  <si>
    <t>No.s</t>
  </si>
  <si>
    <t>….</t>
  </si>
  <si>
    <t>B</t>
  </si>
  <si>
    <t>Sub total</t>
  </si>
  <si>
    <t>Capacity Building</t>
  </si>
  <si>
    <t>No.of training modules</t>
  </si>
  <si>
    <t xml:space="preserve">Training module development : audio-visual </t>
  </si>
  <si>
    <t>Training equipment &amp; material</t>
  </si>
  <si>
    <t>3.3a</t>
  </si>
  <si>
    <t>Nos 3000</t>
  </si>
  <si>
    <t>No.of CRP</t>
  </si>
  <si>
    <t>3.4a</t>
  </si>
  <si>
    <t>Training on Annapoorna crop model preparation (Lodging, boarding, travel)</t>
  </si>
  <si>
    <t>6 days</t>
  </si>
  <si>
    <t>3.4b</t>
  </si>
  <si>
    <t>Training on Medicinal plants Harvesting &amp; Post harvesting Management</t>
  </si>
  <si>
    <t>3.4c</t>
  </si>
  <si>
    <t>Training on local herbal systems</t>
  </si>
  <si>
    <t>6 days excluding external resource persons</t>
  </si>
  <si>
    <t xml:space="preserve">Trainings to para professionals </t>
  </si>
  <si>
    <t>No. of para professionals</t>
  </si>
  <si>
    <t>&lt;Needs to be backed with detailed training schedule&gt;</t>
  </si>
  <si>
    <t>Included in CRPs training</t>
  </si>
  <si>
    <t xml:space="preserve">Training to Community </t>
  </si>
  <si>
    <t>No.of community members(3000)</t>
  </si>
  <si>
    <t>3.6a</t>
  </si>
  <si>
    <t>Per Batch(50)</t>
  </si>
  <si>
    <t>3.6b</t>
  </si>
  <si>
    <t>2 days</t>
  </si>
  <si>
    <t>3.6c</t>
  </si>
  <si>
    <t xml:space="preserve">Food &amp; Nutrition security to CIG/Community leaders </t>
  </si>
  <si>
    <t>1 day</t>
  </si>
  <si>
    <t>3.6d</t>
  </si>
  <si>
    <t>Training to local healers on Aurvedic medicine</t>
  </si>
  <si>
    <t>Nos (120)</t>
  </si>
  <si>
    <t>Training to leaders / PRI</t>
  </si>
  <si>
    <t>No.of leaders</t>
  </si>
  <si>
    <t>3.7a</t>
  </si>
  <si>
    <t>Training to Cluster Federations(CIG leaders)</t>
  </si>
  <si>
    <t>2days</t>
  </si>
  <si>
    <t>3.7b</t>
  </si>
  <si>
    <t>Training  to leaders on MACS Principles and Management</t>
  </si>
  <si>
    <t>Per Batch (40)</t>
  </si>
  <si>
    <t>3 days</t>
  </si>
  <si>
    <t>3.7c</t>
  </si>
  <si>
    <t>Training  on Value addition &amp; processing on AGRO / MAPS to CIG leaders</t>
  </si>
  <si>
    <t>Per Batch (50)</t>
  </si>
  <si>
    <t>3.7d</t>
  </si>
  <si>
    <t>Training to PRI representatives</t>
  </si>
  <si>
    <t>Exposure visits of CRPs/ para proffessoinals to immersion sites</t>
  </si>
  <si>
    <t>No.of CRPs</t>
  </si>
  <si>
    <t>3.8a</t>
  </si>
  <si>
    <t>Exposure to CRPs / para proffessoinals on NTFPs / MAPs</t>
  </si>
  <si>
    <t>3.8b</t>
  </si>
  <si>
    <t>Training on Value addition &amp; processing on AGRO / MAPS</t>
  </si>
  <si>
    <t>3.8c</t>
  </si>
  <si>
    <t>Training on Food &amp; Nutrition security</t>
  </si>
  <si>
    <t>No.of mahila kisan</t>
  </si>
  <si>
    <t>3.10a</t>
  </si>
  <si>
    <t>Exposure to community on NTFPs/MAPs</t>
  </si>
  <si>
    <t>Per Batch(35)</t>
  </si>
  <si>
    <t>No.of CRPs (40)</t>
  </si>
  <si>
    <t>No.of para-professionals (8)</t>
  </si>
  <si>
    <t>Other (Specify)</t>
  </si>
  <si>
    <t>Development of Tribal crop models</t>
  </si>
  <si>
    <t>No. of models(4)</t>
  </si>
  <si>
    <t>C</t>
  </si>
  <si>
    <t>Community Investment Support</t>
  </si>
  <si>
    <t>Small equipment for Cluster Federations</t>
  </si>
  <si>
    <t>Lumpsum</t>
  </si>
  <si>
    <t>Operational Fund of Producer federation</t>
  </si>
  <si>
    <t>Units</t>
  </si>
  <si>
    <t>Revolving fund to MACS</t>
  </si>
  <si>
    <t>4.4b</t>
  </si>
  <si>
    <t>No..6</t>
  </si>
  <si>
    <t>4.4c</t>
  </si>
  <si>
    <t>Group leaders</t>
  </si>
  <si>
    <t>Leaders</t>
  </si>
  <si>
    <t>D</t>
  </si>
  <si>
    <t>Knowledge Management</t>
  </si>
  <si>
    <t>Identification of best practices</t>
  </si>
  <si>
    <t>5.2a</t>
  </si>
  <si>
    <t>5.2b</t>
  </si>
  <si>
    <t>E</t>
  </si>
  <si>
    <t>Monitoring &amp; Evaluation</t>
  </si>
  <si>
    <t>Baseline survey</t>
  </si>
  <si>
    <t>Endline survey</t>
  </si>
  <si>
    <t>No. of HH to be covered</t>
  </si>
  <si>
    <t>Independent evaluation studies</t>
  </si>
  <si>
    <t>No. of Studies</t>
  </si>
  <si>
    <t>Public information disclosure</t>
  </si>
  <si>
    <t>No.of information disclosure sites/places</t>
  </si>
  <si>
    <t>6.4a</t>
  </si>
  <si>
    <t xml:space="preserve">Display boards for public disclosure </t>
  </si>
  <si>
    <t>Social Audit</t>
  </si>
  <si>
    <t>No.of social audits</t>
  </si>
  <si>
    <t>F</t>
  </si>
  <si>
    <t>Administration Expenditure (Maximum 5% of total project cost)</t>
  </si>
  <si>
    <t>Staff salaries</t>
  </si>
  <si>
    <t>7.1a</t>
  </si>
  <si>
    <t>District Co-ordinator</t>
  </si>
  <si>
    <t>Months</t>
  </si>
  <si>
    <t>7.1b</t>
  </si>
  <si>
    <t>7.1c</t>
  </si>
  <si>
    <t>CEO Part Remuneration</t>
  </si>
  <si>
    <t>Travel &amp; conveyance</t>
  </si>
  <si>
    <t>Stationary</t>
  </si>
  <si>
    <t>Communication</t>
  </si>
  <si>
    <t>7.5a</t>
  </si>
  <si>
    <t>Other Miscelleneous</t>
  </si>
  <si>
    <t>G</t>
  </si>
  <si>
    <t>H</t>
  </si>
  <si>
    <t>Grand Total (A+B+C+D+E+F+G)</t>
  </si>
  <si>
    <t>Cost per beneficiary</t>
  </si>
  <si>
    <t>Particulars</t>
  </si>
  <si>
    <t>Sl.No</t>
  </si>
  <si>
    <t>% Percentage</t>
  </si>
  <si>
    <t>Project inseption</t>
  </si>
  <si>
    <t>Institution Building</t>
  </si>
  <si>
    <t>Monitoring and Evaluation</t>
  </si>
  <si>
    <t>Administration Expenditure</t>
  </si>
  <si>
    <t>Unit     Description</t>
  </si>
  <si>
    <t>A</t>
  </si>
  <si>
    <t>Tool kits for annapoorna and NTFP / MAPS</t>
  </si>
  <si>
    <t>Per Batch(38)</t>
  </si>
  <si>
    <t>3days @Rs 60000/- per batch of beneficiaries at project level</t>
  </si>
  <si>
    <t>2 days at cluster level</t>
  </si>
  <si>
    <t>Training to farmers on pre and Post harvesting Management at cluster level</t>
  </si>
  <si>
    <t>Per Batch(30)</t>
  </si>
  <si>
    <t>6days training / batch of 40. Rs 400/- per day excluding external resource person fee</t>
  </si>
  <si>
    <t>Exposure visit of cluster federations/MACS leaders to immersion sites</t>
  </si>
  <si>
    <t>No.of Leaders Per Batch (30)</t>
  </si>
  <si>
    <t>3.9a</t>
  </si>
  <si>
    <t>4 days</t>
  </si>
  <si>
    <t>Service charges to CRP</t>
  </si>
  <si>
    <t>CRPs Honorarium (village Annapoorna crop co-ordinator)</t>
  </si>
  <si>
    <t>30 CRPs working for  36 months @Rs. 4000 per month</t>
  </si>
  <si>
    <t xml:space="preserve">Service charge to para-professionals </t>
  </si>
  <si>
    <t>Inputs to the mahila kisan Grant for preparation of (Annapoorana crop model)</t>
  </si>
  <si>
    <t>Land Preparation including ploughing,digging,planting bedding puncing 5500 Seeds 2500 Accessories 2800 (Tulf,sprayal,power weeder etc)</t>
  </si>
  <si>
    <t>Study on traditionally /locally available leafy vegetables and tubers and its nutritional values with NIN support</t>
  </si>
  <si>
    <t>Documentation on local healers knowledge including staff cost</t>
  </si>
  <si>
    <t>Regular Programme Monitoring / attend meetings,reviews and exhibitions etc</t>
  </si>
  <si>
    <t>Admin Assistant</t>
  </si>
  <si>
    <t>Office Assistant</t>
  </si>
  <si>
    <t>7.1d</t>
  </si>
  <si>
    <t>7.1e</t>
  </si>
  <si>
    <t>Office rent</t>
  </si>
  <si>
    <t>Training to CRPs+Para professionals (30+8 =38)</t>
  </si>
  <si>
    <t>3.10.</t>
  </si>
  <si>
    <t>Central Govt.</t>
  </si>
  <si>
    <t>%</t>
  </si>
  <si>
    <t>State Govt.</t>
  </si>
  <si>
    <t>Amount</t>
  </si>
  <si>
    <t>Budget for 3 Years</t>
  </si>
  <si>
    <t>Budget for 1st Year (25%)</t>
  </si>
  <si>
    <t>Training to Farmers on Annapoorna crop model including meals, snacks, accommodation,stationery, travel and resource feese.</t>
  </si>
  <si>
    <t>Establishment of organic out lets</t>
  </si>
  <si>
    <t>Resource Persons fee, travel and accommodation (Kovel Foundation and other external resource persons</t>
  </si>
  <si>
    <t>Management support to producer federations</t>
  </si>
  <si>
    <t>Training module development : Print                             (a) 1/2 acre Annapurna  crop model                            (b) Traditional agricultural knowledge of tribals                        (c)Agri-NTFP  income  generating  activities               (D) MACs formation &amp; activities</t>
  </si>
  <si>
    <t>Publication of manadesam annapoorna quarterly  magazine /Documentations of success stories including staff cost</t>
  </si>
  <si>
    <t>Finance Manager (1st year 5000, 2nd &amp; 3rd year 8500)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</si>
</sst>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i/>
      <sz val="1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4" tint="0.79998168889431442"/>
      </patternFill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3" borderId="0" xfId="0" applyFill="1" applyAlignment="1">
      <alignment wrapText="1"/>
    </xf>
    <xf numFmtId="0" fontId="2" fillId="3" borderId="0" xfId="0" applyFont="1" applyFill="1" applyAlignment="1">
      <alignment wrapText="1"/>
    </xf>
    <xf numFmtId="0" fontId="0" fillId="3" borderId="1" xfId="0" applyFill="1" applyBorder="1" applyAlignment="1">
      <alignment wrapText="1"/>
    </xf>
    <xf numFmtId="0" fontId="0" fillId="3" borderId="1" xfId="0" applyFont="1" applyFill="1" applyBorder="1" applyAlignment="1">
      <alignment wrapText="1"/>
    </xf>
    <xf numFmtId="0" fontId="1" fillId="3" borderId="0" xfId="0" applyFont="1" applyFill="1" applyAlignment="1">
      <alignment wrapText="1"/>
    </xf>
    <xf numFmtId="0" fontId="0" fillId="2" borderId="1" xfId="0" applyFont="1" applyFill="1" applyBorder="1" applyAlignment="1">
      <alignment wrapText="1"/>
    </xf>
    <xf numFmtId="0" fontId="0" fillId="3" borderId="0" xfId="0" applyFill="1" applyAlignment="1"/>
    <xf numFmtId="0" fontId="3" fillId="3" borderId="1" xfId="0" applyFont="1" applyFill="1" applyBorder="1" applyAlignment="1"/>
    <xf numFmtId="0" fontId="4" fillId="3" borderId="1" xfId="0" applyFont="1" applyFill="1" applyBorder="1" applyAlignment="1">
      <alignment wrapText="1"/>
    </xf>
    <xf numFmtId="0" fontId="4" fillId="3" borderId="1" xfId="0" applyFont="1" applyFill="1" applyBorder="1" applyAlignment="1"/>
    <xf numFmtId="0" fontId="0" fillId="3" borderId="0" xfId="0" applyFill="1" applyBorder="1" applyAlignment="1"/>
    <xf numFmtId="0" fontId="0" fillId="3" borderId="0" xfId="0" applyFont="1" applyFill="1" applyAlignment="1">
      <alignment horizontal="left" vertical="center"/>
    </xf>
    <xf numFmtId="0" fontId="0" fillId="3" borderId="0" xfId="0" applyFont="1" applyFill="1" applyBorder="1" applyAlignment="1">
      <alignment horizontal="left" vertical="center"/>
    </xf>
    <xf numFmtId="0" fontId="0" fillId="3" borderId="0" xfId="0" applyFont="1" applyFill="1" applyBorder="1" applyAlignment="1">
      <alignment wrapText="1"/>
    </xf>
    <xf numFmtId="0" fontId="0" fillId="3" borderId="0" xfId="0" applyFill="1" applyBorder="1" applyAlignment="1">
      <alignment wrapText="1"/>
    </xf>
    <xf numFmtId="0" fontId="0" fillId="3" borderId="0" xfId="0" applyFont="1" applyFill="1" applyBorder="1" applyAlignment="1">
      <alignment horizontal="left" vertical="top" indent="10"/>
    </xf>
    <xf numFmtId="0" fontId="0" fillId="0" borderId="1" xfId="0" applyBorder="1"/>
    <xf numFmtId="2" fontId="0" fillId="0" borderId="1" xfId="0" applyNumberFormat="1" applyBorder="1"/>
    <xf numFmtId="0" fontId="1" fillId="0" borderId="1" xfId="0" applyFont="1" applyBorder="1"/>
    <xf numFmtId="0" fontId="0" fillId="3" borderId="0" xfId="0" applyFill="1" applyAlignment="1">
      <alignment vertical="center" wrapText="1"/>
    </xf>
    <xf numFmtId="0" fontId="0" fillId="0" borderId="1" xfId="0" applyBorder="1" applyAlignment="1">
      <alignment wrapText="1"/>
    </xf>
    <xf numFmtId="0" fontId="0" fillId="0" borderId="1" xfId="0" applyBorder="1" applyAlignment="1">
      <alignment horizontal="center" wrapText="1"/>
    </xf>
    <xf numFmtId="0" fontId="0" fillId="2" borderId="1" xfId="0" applyFont="1" applyFill="1" applyBorder="1" applyAlignment="1">
      <alignment vertical="center" wrapText="1"/>
    </xf>
    <xf numFmtId="0" fontId="0" fillId="3" borderId="1" xfId="0" applyFont="1" applyFill="1" applyBorder="1" applyAlignment="1">
      <alignment horizontal="right" wrapText="1"/>
    </xf>
    <xf numFmtId="0" fontId="0" fillId="3" borderId="1" xfId="0" applyFont="1" applyFill="1" applyBorder="1" applyAlignment="1">
      <alignment horizontal="left" wrapText="1"/>
    </xf>
    <xf numFmtId="9" fontId="0" fillId="3" borderId="1" xfId="0" applyNumberFormat="1" applyFont="1" applyFill="1" applyBorder="1" applyAlignment="1">
      <alignment horizontal="left" wrapText="1"/>
    </xf>
    <xf numFmtId="1" fontId="0" fillId="3" borderId="1" xfId="0" applyNumberFormat="1" applyFont="1" applyFill="1" applyBorder="1" applyAlignment="1">
      <alignment wrapText="1"/>
    </xf>
    <xf numFmtId="0" fontId="0" fillId="3" borderId="1" xfId="0" applyFill="1" applyBorder="1" applyAlignment="1">
      <alignment horizontal="right" wrapText="1"/>
    </xf>
    <xf numFmtId="0" fontId="0" fillId="3" borderId="1" xfId="0" applyFont="1" applyFill="1" applyBorder="1" applyAlignment="1">
      <alignment horizontal="left"/>
    </xf>
    <xf numFmtId="0" fontId="0" fillId="3" borderId="1" xfId="0" applyFont="1" applyFill="1" applyBorder="1" applyAlignment="1">
      <alignment horizontal="center" wrapText="1"/>
    </xf>
    <xf numFmtId="0" fontId="1" fillId="3" borderId="1" xfId="0" applyFont="1" applyFill="1" applyBorder="1" applyAlignment="1">
      <alignment wrapText="1"/>
    </xf>
    <xf numFmtId="9" fontId="0" fillId="3" borderId="0" xfId="0" applyNumberFormat="1" applyFill="1" applyBorder="1" applyAlignment="1">
      <alignment wrapText="1"/>
    </xf>
    <xf numFmtId="0" fontId="1" fillId="3" borderId="0" xfId="0" applyFont="1" applyFill="1" applyAlignment="1"/>
    <xf numFmtId="0" fontId="1" fillId="3" borderId="0" xfId="0" applyFont="1" applyFill="1" applyAlignment="1">
      <alignment horizontal="center" vertical="center"/>
    </xf>
    <xf numFmtId="0" fontId="1" fillId="3" borderId="1" xfId="0" applyFont="1" applyFill="1" applyBorder="1" applyAlignment="1">
      <alignment horizontal="center" wrapText="1"/>
    </xf>
    <xf numFmtId="0" fontId="1" fillId="3" borderId="0" xfId="0" applyFont="1" applyFill="1" applyBorder="1" applyAlignment="1">
      <alignment horizontal="center" wrapText="1"/>
    </xf>
    <xf numFmtId="0" fontId="1" fillId="3" borderId="0" xfId="0" applyFont="1" applyFill="1" applyAlignment="1">
      <alignment horizontal="center" wrapText="1"/>
    </xf>
    <xf numFmtId="0" fontId="1" fillId="3" borderId="0" xfId="0" applyFont="1" applyFill="1" applyAlignment="1">
      <alignment horizontal="center"/>
    </xf>
    <xf numFmtId="9" fontId="1" fillId="3" borderId="1" xfId="0" applyNumberFormat="1" applyFont="1" applyFill="1" applyBorder="1" applyAlignment="1">
      <alignment horizontal="center" wrapText="1"/>
    </xf>
    <xf numFmtId="9" fontId="0" fillId="3" borderId="1" xfId="0" applyNumberFormat="1" applyFill="1" applyBorder="1" applyAlignment="1">
      <alignment horizontal="center" wrapText="1"/>
    </xf>
    <xf numFmtId="0" fontId="1" fillId="3" borderId="1" xfId="0" applyFont="1" applyFill="1" applyBorder="1" applyAlignment="1">
      <alignment horizontal="right" wrapText="1"/>
    </xf>
    <xf numFmtId="0" fontId="0" fillId="3" borderId="1" xfId="0" applyFill="1" applyBorder="1" applyAlignment="1">
      <alignment horizontal="left" wrapText="1"/>
    </xf>
    <xf numFmtId="0" fontId="0" fillId="3" borderId="0" xfId="0" applyFont="1" applyFill="1" applyAlignment="1">
      <alignment vertical="top"/>
    </xf>
    <xf numFmtId="1" fontId="0" fillId="3" borderId="0" xfId="0" applyNumberFormat="1" applyFont="1" applyFill="1" applyBorder="1" applyAlignment="1">
      <alignment wrapText="1"/>
    </xf>
    <xf numFmtId="0" fontId="1" fillId="3" borderId="1" xfId="0" applyFont="1" applyFill="1" applyBorder="1" applyAlignment="1">
      <alignment horizontal="left" wrapText="1" indent="2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 wrapText="1"/>
    </xf>
    <xf numFmtId="0" fontId="1" fillId="3" borderId="0" xfId="0" applyFont="1" applyFill="1" applyBorder="1" applyAlignment="1">
      <alignment horizontal="center" vertical="center"/>
    </xf>
    <xf numFmtId="1" fontId="1" fillId="0" borderId="1" xfId="0" applyNumberFormat="1" applyFont="1" applyBorder="1"/>
    <xf numFmtId="0" fontId="0" fillId="3" borderId="1" xfId="0" applyFont="1" applyFill="1" applyBorder="1" applyAlignment="1">
      <alignment vertical="top" wrapText="1"/>
    </xf>
    <xf numFmtId="0" fontId="1" fillId="3" borderId="2" xfId="0" applyFont="1" applyFill="1" applyBorder="1" applyAlignment="1">
      <alignment horizontal="center" vertical="top"/>
    </xf>
    <xf numFmtId="0" fontId="3" fillId="3" borderId="1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 wrapText="1"/>
    </xf>
    <xf numFmtId="0" fontId="0" fillId="3" borderId="1" xfId="0" applyFont="1" applyFill="1" applyBorder="1" applyAlignment="1">
      <alignment horizontal="left"/>
    </xf>
    <xf numFmtId="0" fontId="0" fillId="2" borderId="1" xfId="0" applyFont="1" applyFill="1" applyBorder="1" applyAlignment="1">
      <alignment horizontal="center" vertical="center" wrapText="1"/>
    </xf>
    <xf numFmtId="0" fontId="0" fillId="3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119"/>
  <sheetViews>
    <sheetView tabSelected="1" zoomScale="90" zoomScaleNormal="90" zoomScaleSheetLayoutView="100" workbookViewId="0">
      <selection activeCell="J6" sqref="J6"/>
    </sheetView>
  </sheetViews>
  <sheetFormatPr defaultColWidth="9.109375" defaultRowHeight="14.4"/>
  <cols>
    <col min="1" max="1" width="5.33203125" style="1" customWidth="1"/>
    <col min="2" max="2" width="17.109375" style="1" customWidth="1"/>
    <col min="3" max="3" width="12.33203125" style="1" customWidth="1"/>
    <col min="4" max="4" width="11.88671875" style="1" customWidth="1"/>
    <col min="5" max="5" width="10" style="1" customWidth="1"/>
    <col min="6" max="6" width="10.6640625" style="1" customWidth="1"/>
    <col min="7" max="7" width="8.44140625" style="1" customWidth="1"/>
    <col min="8" max="8" width="9.109375" style="1" customWidth="1"/>
    <col min="9" max="10" width="9.6640625" style="1" customWidth="1"/>
    <col min="11" max="11" width="10.109375" style="1" customWidth="1"/>
    <col min="12" max="12" width="10" style="1" customWidth="1"/>
    <col min="13" max="13" width="9.88671875" style="1" customWidth="1"/>
    <col min="14" max="14" width="12.88671875" style="1" customWidth="1"/>
    <col min="15" max="16384" width="9.109375" style="1"/>
  </cols>
  <sheetData>
    <row r="1" spans="1:15" ht="24.75" customHeight="1">
      <c r="A1" s="54" t="s">
        <v>0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</row>
    <row r="2" spans="1:15" ht="22.5" customHeight="1">
      <c r="A2" s="30"/>
      <c r="B2" s="55"/>
      <c r="C2" s="55"/>
      <c r="D2" s="30" t="s">
        <v>1</v>
      </c>
      <c r="E2" s="30" t="s">
        <v>2</v>
      </c>
      <c r="F2" s="30" t="s">
        <v>3</v>
      </c>
      <c r="G2" s="30" t="s">
        <v>4</v>
      </c>
      <c r="H2" s="30"/>
      <c r="I2" s="30"/>
      <c r="J2" s="30"/>
      <c r="K2" s="30"/>
      <c r="L2" s="30"/>
      <c r="M2" s="30"/>
      <c r="N2" s="30"/>
      <c r="O2" s="30"/>
    </row>
    <row r="3" spans="1:15" ht="23.25" customHeight="1">
      <c r="A3" s="4"/>
      <c r="B3" s="55" t="s">
        <v>5</v>
      </c>
      <c r="C3" s="55"/>
      <c r="D3" s="4">
        <v>1000</v>
      </c>
      <c r="E3" s="4">
        <v>1000</v>
      </c>
      <c r="F3" s="4">
        <v>1000</v>
      </c>
      <c r="G3" s="4">
        <f>SUM(D3:F3)</f>
        <v>3000</v>
      </c>
      <c r="H3" s="4"/>
      <c r="I3" s="4"/>
      <c r="J3" s="4"/>
      <c r="K3" s="4"/>
      <c r="L3" s="4"/>
      <c r="M3" s="4"/>
      <c r="N3" s="4"/>
      <c r="O3" s="4"/>
    </row>
    <row r="4" spans="1:15" ht="25.5" customHeight="1">
      <c r="A4" s="4"/>
      <c r="B4" s="55" t="s">
        <v>6</v>
      </c>
      <c r="C4" s="55"/>
      <c r="D4" s="4">
        <v>50</v>
      </c>
      <c r="E4" s="4">
        <v>50</v>
      </c>
      <c r="F4" s="4">
        <v>50</v>
      </c>
      <c r="G4" s="4">
        <f>SUM(D4:F4)</f>
        <v>150</v>
      </c>
      <c r="H4" s="4"/>
      <c r="I4" s="4"/>
      <c r="J4" s="4"/>
      <c r="K4" s="4"/>
      <c r="L4" s="4"/>
      <c r="M4" s="4"/>
      <c r="N4" s="4"/>
      <c r="O4" s="4"/>
    </row>
    <row r="5" spans="1:15" ht="21.75" customHeight="1">
      <c r="A5" s="4"/>
      <c r="B5" s="55" t="s">
        <v>7</v>
      </c>
      <c r="C5" s="55"/>
      <c r="D5" s="4">
        <v>2</v>
      </c>
      <c r="E5" s="4">
        <v>3</v>
      </c>
      <c r="F5" s="4">
        <v>1</v>
      </c>
      <c r="G5" s="4">
        <f>SUM(D5:F5)</f>
        <v>6</v>
      </c>
      <c r="H5" s="4"/>
      <c r="I5" s="4"/>
      <c r="J5" s="4"/>
      <c r="K5" s="4"/>
      <c r="L5" s="4"/>
      <c r="M5" s="4"/>
      <c r="N5" s="4"/>
      <c r="O5" s="4"/>
    </row>
    <row r="6" spans="1:15" ht="21.75" customHeight="1">
      <c r="A6" s="4"/>
      <c r="B6" s="25" t="s">
        <v>8</v>
      </c>
      <c r="C6" s="29"/>
      <c r="D6" s="4"/>
      <c r="E6" s="4"/>
      <c r="F6" s="4"/>
      <c r="G6" s="4">
        <v>1</v>
      </c>
      <c r="H6" s="4"/>
      <c r="I6" s="4"/>
      <c r="J6" s="4"/>
      <c r="K6" s="4"/>
      <c r="L6" s="4"/>
      <c r="M6" s="4"/>
      <c r="N6" s="4"/>
      <c r="O6" s="4"/>
    </row>
    <row r="7" spans="1:15" s="2" customFormat="1" ht="30" customHeight="1">
      <c r="A7" s="4" t="s">
        <v>9</v>
      </c>
      <c r="B7" s="4" t="s">
        <v>10</v>
      </c>
      <c r="C7" s="56" t="s">
        <v>155</v>
      </c>
      <c r="D7" s="57" t="s">
        <v>11</v>
      </c>
      <c r="E7" s="57"/>
      <c r="F7" s="57"/>
      <c r="G7" s="57"/>
      <c r="H7" s="58" t="s">
        <v>12</v>
      </c>
      <c r="I7" s="57" t="s">
        <v>13</v>
      </c>
      <c r="J7" s="57"/>
      <c r="K7" s="57"/>
      <c r="L7" s="57"/>
      <c r="M7" s="57"/>
      <c r="N7" s="57"/>
      <c r="O7" s="58" t="s">
        <v>14</v>
      </c>
    </row>
    <row r="8" spans="1:15" s="20" customFormat="1" ht="57.6">
      <c r="A8" s="23"/>
      <c r="B8" s="23" t="s">
        <v>15</v>
      </c>
      <c r="C8" s="56"/>
      <c r="D8" s="23" t="s">
        <v>1</v>
      </c>
      <c r="E8" s="23" t="s">
        <v>2</v>
      </c>
      <c r="F8" s="23" t="s">
        <v>3</v>
      </c>
      <c r="G8" s="23" t="s">
        <v>4</v>
      </c>
      <c r="H8" s="58"/>
      <c r="I8" s="23" t="s">
        <v>1</v>
      </c>
      <c r="J8" s="23" t="s">
        <v>2</v>
      </c>
      <c r="K8" s="23" t="s">
        <v>3</v>
      </c>
      <c r="L8" s="23" t="s">
        <v>16</v>
      </c>
      <c r="M8" s="23" t="s">
        <v>17</v>
      </c>
      <c r="N8" s="23" t="s">
        <v>18</v>
      </c>
      <c r="O8" s="58"/>
    </row>
    <row r="9" spans="1:15">
      <c r="A9" s="6">
        <v>1</v>
      </c>
      <c r="B9" s="6" t="s">
        <v>19</v>
      </c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</row>
    <row r="10" spans="1:15" ht="28.8">
      <c r="A10" s="4" t="s">
        <v>20</v>
      </c>
      <c r="B10" s="4" t="s">
        <v>21</v>
      </c>
      <c r="C10" s="4" t="s">
        <v>22</v>
      </c>
      <c r="D10" s="4">
        <v>75</v>
      </c>
      <c r="E10" s="4">
        <v>50</v>
      </c>
      <c r="F10" s="4">
        <v>25</v>
      </c>
      <c r="G10" s="4">
        <f>SUM(D10:F10)</f>
        <v>150</v>
      </c>
      <c r="H10" s="4">
        <v>1000</v>
      </c>
      <c r="I10" s="4">
        <f t="shared" ref="I10" si="0">D10*H10</f>
        <v>75000</v>
      </c>
      <c r="J10" s="4">
        <f t="shared" ref="J10" si="1">E10*H10</f>
        <v>50000</v>
      </c>
      <c r="K10" s="4">
        <f t="shared" ref="K10" si="2">F10*H10</f>
        <v>25000</v>
      </c>
      <c r="L10" s="4">
        <f>SUM(I10:K10)</f>
        <v>150000</v>
      </c>
      <c r="M10" s="4"/>
      <c r="N10" s="4"/>
      <c r="O10" s="4"/>
    </row>
    <row r="11" spans="1:15" s="5" customFormat="1">
      <c r="A11" s="31" t="s">
        <v>156</v>
      </c>
      <c r="B11" s="31" t="s">
        <v>23</v>
      </c>
      <c r="C11" s="31"/>
      <c r="D11" s="31"/>
      <c r="E11" s="31"/>
      <c r="F11" s="31"/>
      <c r="G11" s="31"/>
      <c r="H11" s="31"/>
      <c r="I11" s="31">
        <f>SUM(I10:I10)</f>
        <v>75000</v>
      </c>
      <c r="J11" s="31">
        <f>SUM(J10:J10)</f>
        <v>50000</v>
      </c>
      <c r="K11" s="31">
        <f>SUM(K10:K10)</f>
        <v>25000</v>
      </c>
      <c r="L11" s="31">
        <f>SUM(L10:L10)</f>
        <v>150000</v>
      </c>
      <c r="M11" s="31"/>
      <c r="N11" s="31"/>
      <c r="O11" s="31"/>
    </row>
    <row r="12" spans="1:15" s="5" customFormat="1" ht="26.25" customHeight="1">
      <c r="A12" s="4">
        <v>2</v>
      </c>
      <c r="B12" s="4" t="s">
        <v>24</v>
      </c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</row>
    <row r="13" spans="1:15" ht="43.5" customHeight="1">
      <c r="A13" s="4">
        <v>2.1</v>
      </c>
      <c r="B13" s="4" t="s">
        <v>25</v>
      </c>
      <c r="C13" s="4" t="s">
        <v>26</v>
      </c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</row>
    <row r="14" spans="1:15" ht="43.2">
      <c r="A14" s="4">
        <v>2.2000000000000002</v>
      </c>
      <c r="B14" s="4" t="s">
        <v>27</v>
      </c>
      <c r="C14" s="4" t="s">
        <v>28</v>
      </c>
      <c r="D14" s="4"/>
      <c r="E14" s="4"/>
      <c r="F14" s="4"/>
      <c r="G14" s="4"/>
      <c r="H14" s="4"/>
      <c r="I14" s="4">
        <f t="shared" ref="I14:I18" si="3">D14*H14</f>
        <v>0</v>
      </c>
      <c r="J14" s="4">
        <f t="shared" ref="J14:J18" si="4">E14*H14</f>
        <v>0</v>
      </c>
      <c r="K14" s="4">
        <f t="shared" ref="K14:K18" si="5">F14*H14</f>
        <v>0</v>
      </c>
      <c r="L14" s="4">
        <v>0</v>
      </c>
      <c r="M14" s="4"/>
      <c r="N14" s="4"/>
      <c r="O14" s="4"/>
    </row>
    <row r="15" spans="1:15">
      <c r="A15" s="4" t="s">
        <v>29</v>
      </c>
      <c r="B15" s="4" t="s">
        <v>30</v>
      </c>
      <c r="C15" s="4" t="s">
        <v>31</v>
      </c>
      <c r="D15" s="4">
        <v>0</v>
      </c>
      <c r="E15" s="4">
        <v>1</v>
      </c>
      <c r="F15" s="4">
        <v>0</v>
      </c>
      <c r="G15" s="4">
        <f>SUM(D15:F15)</f>
        <v>1</v>
      </c>
      <c r="H15" s="4">
        <v>50000</v>
      </c>
      <c r="I15" s="4">
        <f t="shared" si="3"/>
        <v>0</v>
      </c>
      <c r="J15" s="4">
        <f t="shared" si="4"/>
        <v>50000</v>
      </c>
      <c r="K15" s="4">
        <f t="shared" si="5"/>
        <v>0</v>
      </c>
      <c r="L15" s="4">
        <f>SUM(I15:K15)</f>
        <v>50000</v>
      </c>
      <c r="M15" s="4"/>
      <c r="N15" s="4"/>
      <c r="O15" s="4"/>
    </row>
    <row r="16" spans="1:15" ht="57.6">
      <c r="A16" s="4">
        <v>2.2999999999999998</v>
      </c>
      <c r="B16" s="3" t="s">
        <v>193</v>
      </c>
      <c r="C16" s="4" t="s">
        <v>26</v>
      </c>
      <c r="D16" s="4"/>
      <c r="E16" s="4"/>
      <c r="F16" s="4"/>
      <c r="G16" s="4"/>
      <c r="H16" s="4"/>
      <c r="I16" s="4">
        <f t="shared" si="3"/>
        <v>0</v>
      </c>
      <c r="J16" s="4">
        <f t="shared" si="4"/>
        <v>0</v>
      </c>
      <c r="K16" s="4">
        <f t="shared" si="5"/>
        <v>0</v>
      </c>
      <c r="L16" s="4">
        <v>0</v>
      </c>
      <c r="M16" s="4"/>
      <c r="N16" s="4"/>
      <c r="O16" s="4"/>
    </row>
    <row r="17" spans="1:15" ht="28.8">
      <c r="A17" s="4" t="s">
        <v>32</v>
      </c>
      <c r="B17" s="4" t="s">
        <v>33</v>
      </c>
      <c r="C17" s="4" t="s">
        <v>34</v>
      </c>
      <c r="D17" s="4">
        <v>0</v>
      </c>
      <c r="E17" s="4">
        <v>2</v>
      </c>
      <c r="F17" s="4">
        <v>0</v>
      </c>
      <c r="G17" s="4">
        <f>SUM(D17:F17)</f>
        <v>2</v>
      </c>
      <c r="H17" s="4">
        <v>25000</v>
      </c>
      <c r="I17" s="4">
        <f t="shared" si="3"/>
        <v>0</v>
      </c>
      <c r="J17" s="4">
        <f t="shared" si="4"/>
        <v>50000</v>
      </c>
      <c r="K17" s="4">
        <f t="shared" si="5"/>
        <v>0</v>
      </c>
      <c r="L17" s="4">
        <f>SUM(I17:K17)</f>
        <v>50000</v>
      </c>
      <c r="M17" s="4"/>
      <c r="N17" s="4"/>
      <c r="O17" s="4"/>
    </row>
    <row r="18" spans="1:15">
      <c r="A18" s="4"/>
      <c r="B18" s="4" t="s">
        <v>35</v>
      </c>
      <c r="C18" s="4"/>
      <c r="D18" s="4"/>
      <c r="E18" s="4"/>
      <c r="F18" s="4"/>
      <c r="G18" s="4"/>
      <c r="H18" s="4"/>
      <c r="I18" s="4">
        <f t="shared" si="3"/>
        <v>0</v>
      </c>
      <c r="J18" s="4">
        <f t="shared" si="4"/>
        <v>0</v>
      </c>
      <c r="K18" s="4">
        <f t="shared" si="5"/>
        <v>0</v>
      </c>
      <c r="L18" s="4"/>
      <c r="M18" s="4"/>
      <c r="N18" s="4"/>
      <c r="O18" s="4"/>
    </row>
    <row r="19" spans="1:15" s="5" customFormat="1">
      <c r="A19" s="31" t="s">
        <v>36</v>
      </c>
      <c r="B19" s="31" t="s">
        <v>37</v>
      </c>
      <c r="C19" s="31"/>
      <c r="D19" s="31"/>
      <c r="E19" s="31"/>
      <c r="F19" s="31"/>
      <c r="G19" s="31"/>
      <c r="H19" s="31"/>
      <c r="I19" s="31">
        <f>SUM(I13:I18)</f>
        <v>0</v>
      </c>
      <c r="J19" s="31">
        <f>SUM(J13:J18)</f>
        <v>100000</v>
      </c>
      <c r="K19" s="31">
        <f>SUM(K13:K18)</f>
        <v>0</v>
      </c>
      <c r="L19" s="31">
        <f>SUM(L13:L18)</f>
        <v>100000</v>
      </c>
      <c r="M19" s="31"/>
      <c r="N19" s="31"/>
      <c r="O19" s="31"/>
    </row>
    <row r="20" spans="1:15">
      <c r="A20" s="4">
        <v>3</v>
      </c>
      <c r="B20" s="4" t="s">
        <v>38</v>
      </c>
      <c r="C20" s="4"/>
      <c r="D20" s="6"/>
      <c r="E20" s="4"/>
      <c r="F20" s="4"/>
      <c r="G20" s="4"/>
      <c r="H20" s="4"/>
      <c r="I20" s="4"/>
      <c r="J20" s="6"/>
      <c r="K20" s="4"/>
      <c r="L20" s="4">
        <v>0</v>
      </c>
      <c r="M20" s="4"/>
      <c r="N20" s="4"/>
      <c r="O20" s="4"/>
    </row>
    <row r="21" spans="1:15" ht="258" customHeight="1">
      <c r="A21" s="4">
        <v>3.1</v>
      </c>
      <c r="B21" s="3" t="s">
        <v>194</v>
      </c>
      <c r="C21" s="4" t="s">
        <v>39</v>
      </c>
      <c r="D21" s="51">
        <v>2</v>
      </c>
      <c r="E21" s="4">
        <v>2</v>
      </c>
      <c r="F21" s="4">
        <v>0</v>
      </c>
      <c r="G21" s="4">
        <f>SUM(D21:F21)</f>
        <v>4</v>
      </c>
      <c r="H21" s="4">
        <v>125000</v>
      </c>
      <c r="I21" s="4">
        <f>D21*H21</f>
        <v>250000</v>
      </c>
      <c r="J21" s="4">
        <f>E21*H21</f>
        <v>250000</v>
      </c>
      <c r="K21" s="4">
        <f>F21*H21</f>
        <v>0</v>
      </c>
      <c r="L21" s="4">
        <f>SUM(I21:K21)</f>
        <v>500000</v>
      </c>
      <c r="M21" s="4"/>
      <c r="N21" s="4"/>
      <c r="O21" s="4"/>
    </row>
    <row r="22" spans="1:15" ht="43.2">
      <c r="A22" s="4">
        <v>3.2</v>
      </c>
      <c r="B22" s="4" t="s">
        <v>40</v>
      </c>
      <c r="C22" s="4" t="s">
        <v>39</v>
      </c>
      <c r="D22" s="4">
        <v>2</v>
      </c>
      <c r="E22" s="4">
        <v>2</v>
      </c>
      <c r="F22" s="4">
        <v>0</v>
      </c>
      <c r="G22" s="4">
        <f>SUM(D22:F22)</f>
        <v>4</v>
      </c>
      <c r="H22" s="4">
        <v>125000</v>
      </c>
      <c r="I22" s="4">
        <f t="shared" ref="I22:I50" si="6">D22*H22</f>
        <v>250000</v>
      </c>
      <c r="J22" s="4">
        <f t="shared" ref="J22:J50" si="7">E22*H22</f>
        <v>250000</v>
      </c>
      <c r="K22" s="4">
        <f t="shared" ref="K22:K50" si="8">F22*H22</f>
        <v>0</v>
      </c>
      <c r="L22" s="4">
        <f>SUM(I22:K22)</f>
        <v>500000</v>
      </c>
      <c r="M22" s="4"/>
      <c r="N22" s="4"/>
      <c r="O22" s="4"/>
    </row>
    <row r="23" spans="1:15" ht="28.8">
      <c r="A23" s="4">
        <v>3.3</v>
      </c>
      <c r="B23" s="4" t="s">
        <v>41</v>
      </c>
      <c r="C23" s="4" t="s">
        <v>28</v>
      </c>
      <c r="D23" s="4"/>
      <c r="E23" s="4"/>
      <c r="F23" s="4"/>
      <c r="G23" s="4"/>
      <c r="H23" s="4"/>
      <c r="I23" s="4">
        <f t="shared" si="6"/>
        <v>0</v>
      </c>
      <c r="J23" s="4">
        <f t="shared" si="7"/>
        <v>0</v>
      </c>
      <c r="K23" s="4">
        <f t="shared" si="8"/>
        <v>0</v>
      </c>
      <c r="L23" s="4">
        <v>0</v>
      </c>
      <c r="M23" s="4"/>
      <c r="N23" s="4"/>
      <c r="O23" s="4"/>
    </row>
    <row r="24" spans="1:15" s="7" customFormat="1" ht="43.2">
      <c r="A24" s="4" t="s">
        <v>42</v>
      </c>
      <c r="B24" s="4" t="s">
        <v>157</v>
      </c>
      <c r="C24" s="4" t="s">
        <v>43</v>
      </c>
      <c r="D24" s="4">
        <v>1000</v>
      </c>
      <c r="E24" s="4">
        <v>1000</v>
      </c>
      <c r="F24" s="4">
        <v>1000</v>
      </c>
      <c r="G24" s="4">
        <f>SUM(D24:F24)</f>
        <v>3000</v>
      </c>
      <c r="H24" s="4">
        <v>500</v>
      </c>
      <c r="I24" s="4">
        <v>500000</v>
      </c>
      <c r="J24" s="4">
        <f t="shared" si="7"/>
        <v>500000</v>
      </c>
      <c r="K24" s="4">
        <v>500000</v>
      </c>
      <c r="L24" s="4">
        <f>SUM(I24:K24)</f>
        <v>1500000</v>
      </c>
      <c r="M24" s="4"/>
      <c r="N24" s="4"/>
      <c r="O24" s="4"/>
    </row>
    <row r="25" spans="1:15" s="7" customFormat="1" ht="57.6">
      <c r="A25" s="4">
        <v>3.4</v>
      </c>
      <c r="B25" s="3" t="s">
        <v>182</v>
      </c>
      <c r="C25" s="4" t="s">
        <v>44</v>
      </c>
      <c r="D25" s="8"/>
      <c r="E25" s="9"/>
      <c r="F25" s="9"/>
      <c r="G25" s="9"/>
      <c r="H25" s="9"/>
      <c r="I25" s="4">
        <f t="shared" si="6"/>
        <v>0</v>
      </c>
      <c r="J25" s="4">
        <f t="shared" si="7"/>
        <v>0</v>
      </c>
      <c r="K25" s="4">
        <f t="shared" si="8"/>
        <v>0</v>
      </c>
      <c r="L25" s="4"/>
      <c r="M25" s="4"/>
      <c r="N25" s="4"/>
      <c r="O25" s="4"/>
    </row>
    <row r="26" spans="1:15" s="7" customFormat="1" ht="72">
      <c r="A26" s="4" t="s">
        <v>45</v>
      </c>
      <c r="B26" s="4" t="s">
        <v>46</v>
      </c>
      <c r="C26" s="4" t="s">
        <v>158</v>
      </c>
      <c r="D26" s="4">
        <v>1</v>
      </c>
      <c r="E26" s="4">
        <v>0</v>
      </c>
      <c r="F26" s="4">
        <v>0</v>
      </c>
      <c r="G26" s="4">
        <f>SUM(D26:F26)</f>
        <v>1</v>
      </c>
      <c r="H26" s="4">
        <v>91200</v>
      </c>
      <c r="I26" s="4">
        <f t="shared" si="6"/>
        <v>91200</v>
      </c>
      <c r="J26" s="4">
        <f t="shared" si="7"/>
        <v>0</v>
      </c>
      <c r="K26" s="4">
        <f t="shared" si="8"/>
        <v>0</v>
      </c>
      <c r="L26" s="4">
        <f>SUM(I26:K26)</f>
        <v>91200</v>
      </c>
      <c r="M26" s="4"/>
      <c r="N26" s="4"/>
      <c r="O26" s="4" t="s">
        <v>47</v>
      </c>
    </row>
    <row r="27" spans="1:15" s="7" customFormat="1" ht="72">
      <c r="A27" s="4" t="s">
        <v>48</v>
      </c>
      <c r="B27" s="4" t="s">
        <v>49</v>
      </c>
      <c r="C27" s="4" t="s">
        <v>158</v>
      </c>
      <c r="D27" s="8">
        <v>1</v>
      </c>
      <c r="E27" s="9">
        <v>0</v>
      </c>
      <c r="F27" s="9">
        <v>0</v>
      </c>
      <c r="G27" s="4">
        <f>SUM(D27:F27)</f>
        <v>1</v>
      </c>
      <c r="H27" s="9">
        <v>91200</v>
      </c>
      <c r="I27" s="4">
        <f t="shared" si="6"/>
        <v>91200</v>
      </c>
      <c r="J27" s="4">
        <f t="shared" si="7"/>
        <v>0</v>
      </c>
      <c r="K27" s="4">
        <f t="shared" si="8"/>
        <v>0</v>
      </c>
      <c r="L27" s="4">
        <f>SUM(I27:K27)</f>
        <v>91200</v>
      </c>
      <c r="M27" s="4"/>
      <c r="N27" s="4"/>
      <c r="O27" s="4" t="s">
        <v>47</v>
      </c>
    </row>
    <row r="28" spans="1:15" s="7" customFormat="1" ht="72">
      <c r="A28" s="4" t="s">
        <v>50</v>
      </c>
      <c r="B28" s="4" t="s">
        <v>51</v>
      </c>
      <c r="C28" s="4" t="s">
        <v>158</v>
      </c>
      <c r="D28" s="8">
        <v>1</v>
      </c>
      <c r="E28" s="9">
        <v>0</v>
      </c>
      <c r="F28" s="9">
        <v>0</v>
      </c>
      <c r="G28" s="4">
        <f>SUM(D28:F28)</f>
        <v>1</v>
      </c>
      <c r="H28" s="9">
        <v>91200</v>
      </c>
      <c r="I28" s="4">
        <f t="shared" si="6"/>
        <v>91200</v>
      </c>
      <c r="J28" s="4">
        <f t="shared" si="7"/>
        <v>0</v>
      </c>
      <c r="K28" s="4">
        <f t="shared" si="8"/>
        <v>0</v>
      </c>
      <c r="L28" s="4">
        <f>SUM(I28:K28)</f>
        <v>91200</v>
      </c>
      <c r="M28" s="4"/>
      <c r="N28" s="4"/>
      <c r="O28" s="4" t="s">
        <v>52</v>
      </c>
    </row>
    <row r="29" spans="1:15" s="7" customFormat="1" ht="43.2">
      <c r="A29" s="4">
        <v>3.5</v>
      </c>
      <c r="B29" s="4" t="s">
        <v>53</v>
      </c>
      <c r="C29" s="4" t="s">
        <v>54</v>
      </c>
      <c r="D29" s="53" t="s">
        <v>55</v>
      </c>
      <c r="E29" s="53"/>
      <c r="F29" s="53"/>
      <c r="G29" s="53"/>
      <c r="H29" s="9"/>
      <c r="I29" s="4"/>
      <c r="J29" s="4"/>
      <c r="K29" s="4"/>
      <c r="L29" s="4"/>
      <c r="M29" s="4"/>
      <c r="N29" s="4"/>
      <c r="O29" s="4" t="s">
        <v>56</v>
      </c>
    </row>
    <row r="30" spans="1:15" s="7" customFormat="1" ht="57.6">
      <c r="A30" s="4">
        <v>3.6</v>
      </c>
      <c r="B30" s="4" t="s">
        <v>57</v>
      </c>
      <c r="C30" s="4" t="s">
        <v>58</v>
      </c>
      <c r="D30" s="10"/>
      <c r="E30" s="10"/>
      <c r="F30" s="10"/>
      <c r="G30" s="10"/>
      <c r="H30" s="10"/>
      <c r="I30" s="4">
        <f t="shared" si="6"/>
        <v>0</v>
      </c>
      <c r="J30" s="4">
        <f t="shared" si="7"/>
        <v>0</v>
      </c>
      <c r="K30" s="4">
        <f t="shared" si="8"/>
        <v>0</v>
      </c>
      <c r="L30" s="4">
        <v>0</v>
      </c>
      <c r="M30" s="4"/>
      <c r="N30" s="4"/>
      <c r="O30" s="4"/>
    </row>
    <row r="31" spans="1:15" s="7" customFormat="1" ht="129.6">
      <c r="A31" s="4" t="s">
        <v>59</v>
      </c>
      <c r="B31" s="3" t="s">
        <v>190</v>
      </c>
      <c r="C31" s="4" t="s">
        <v>60</v>
      </c>
      <c r="D31" s="4">
        <v>20</v>
      </c>
      <c r="E31" s="4">
        <v>20</v>
      </c>
      <c r="F31" s="4">
        <v>20</v>
      </c>
      <c r="G31" s="4">
        <f>SUM(D31:F31)</f>
        <v>60</v>
      </c>
      <c r="H31" s="4">
        <v>60000</v>
      </c>
      <c r="I31" s="4">
        <f t="shared" si="6"/>
        <v>1200000</v>
      </c>
      <c r="J31" s="4">
        <f t="shared" si="7"/>
        <v>1200000</v>
      </c>
      <c r="K31" s="4">
        <f t="shared" si="8"/>
        <v>1200000</v>
      </c>
      <c r="L31" s="4">
        <f>SUM(I31:K31)</f>
        <v>3600000</v>
      </c>
      <c r="M31" s="4"/>
      <c r="N31" s="4"/>
      <c r="O31" s="4" t="s">
        <v>159</v>
      </c>
    </row>
    <row r="32" spans="1:15" s="7" customFormat="1" ht="72">
      <c r="A32" s="4" t="s">
        <v>61</v>
      </c>
      <c r="B32" s="4" t="s">
        <v>161</v>
      </c>
      <c r="C32" s="4" t="s">
        <v>162</v>
      </c>
      <c r="D32" s="4">
        <v>20</v>
      </c>
      <c r="E32" s="4">
        <v>20</v>
      </c>
      <c r="F32" s="4">
        <v>20</v>
      </c>
      <c r="G32" s="4">
        <f>SUM(D32:F32)</f>
        <v>60</v>
      </c>
      <c r="H32" s="9">
        <v>6000</v>
      </c>
      <c r="I32" s="4">
        <f t="shared" si="6"/>
        <v>120000</v>
      </c>
      <c r="J32" s="4">
        <f t="shared" si="7"/>
        <v>120000</v>
      </c>
      <c r="K32" s="4">
        <f t="shared" si="8"/>
        <v>120000</v>
      </c>
      <c r="L32" s="4">
        <f>SUM(I32:K32)</f>
        <v>360000</v>
      </c>
      <c r="M32" s="4"/>
      <c r="N32" s="4"/>
      <c r="O32" s="4" t="s">
        <v>160</v>
      </c>
    </row>
    <row r="33" spans="1:15" s="7" customFormat="1" ht="57.6">
      <c r="A33" s="4" t="s">
        <v>63</v>
      </c>
      <c r="B33" s="4" t="s">
        <v>64</v>
      </c>
      <c r="C33" s="4" t="s">
        <v>60</v>
      </c>
      <c r="D33" s="4">
        <v>3</v>
      </c>
      <c r="E33" s="4">
        <v>3</v>
      </c>
      <c r="F33" s="4">
        <v>0</v>
      </c>
      <c r="G33" s="4">
        <f>SUM(D33:F33)</f>
        <v>6</v>
      </c>
      <c r="H33" s="9">
        <v>22500</v>
      </c>
      <c r="I33" s="4">
        <f t="shared" si="6"/>
        <v>67500</v>
      </c>
      <c r="J33" s="4">
        <f t="shared" si="7"/>
        <v>67500</v>
      </c>
      <c r="K33" s="4">
        <f t="shared" si="8"/>
        <v>0</v>
      </c>
      <c r="L33" s="4">
        <f>SUM(I33:K33)</f>
        <v>135000</v>
      </c>
      <c r="M33" s="4"/>
      <c r="N33" s="4"/>
      <c r="O33" s="4" t="s">
        <v>65</v>
      </c>
    </row>
    <row r="34" spans="1:15" s="7" customFormat="1" ht="158.4">
      <c r="A34" s="4" t="s">
        <v>66</v>
      </c>
      <c r="B34" s="4" t="s">
        <v>67</v>
      </c>
      <c r="C34" s="4" t="s">
        <v>68</v>
      </c>
      <c r="D34" s="4">
        <v>1</v>
      </c>
      <c r="E34" s="4">
        <v>1</v>
      </c>
      <c r="F34" s="4">
        <v>1</v>
      </c>
      <c r="G34" s="4">
        <f>SUM(D34:F34)</f>
        <v>3</v>
      </c>
      <c r="H34" s="9">
        <v>96000</v>
      </c>
      <c r="I34" s="4">
        <f t="shared" si="6"/>
        <v>96000</v>
      </c>
      <c r="J34" s="4">
        <f t="shared" si="7"/>
        <v>96000</v>
      </c>
      <c r="K34" s="4">
        <f t="shared" si="8"/>
        <v>96000</v>
      </c>
      <c r="L34" s="4">
        <f>SUM(I34:K34)</f>
        <v>288000</v>
      </c>
      <c r="M34" s="4"/>
      <c r="N34" s="4"/>
      <c r="O34" s="4" t="s">
        <v>163</v>
      </c>
    </row>
    <row r="35" spans="1:15" s="7" customFormat="1" ht="28.8">
      <c r="A35" s="4">
        <v>3.7</v>
      </c>
      <c r="B35" s="4" t="s">
        <v>69</v>
      </c>
      <c r="C35" s="4" t="s">
        <v>70</v>
      </c>
      <c r="D35" s="4"/>
      <c r="E35" s="4"/>
      <c r="F35" s="4"/>
      <c r="G35" s="10"/>
      <c r="H35" s="9"/>
      <c r="I35" s="4">
        <f t="shared" si="6"/>
        <v>0</v>
      </c>
      <c r="J35" s="4">
        <f t="shared" si="7"/>
        <v>0</v>
      </c>
      <c r="K35" s="4">
        <f t="shared" si="8"/>
        <v>0</v>
      </c>
      <c r="L35" s="4">
        <v>0</v>
      </c>
      <c r="M35" s="4"/>
      <c r="N35" s="4"/>
      <c r="O35" s="4"/>
    </row>
    <row r="36" spans="1:15" s="7" customFormat="1" ht="43.2">
      <c r="A36" s="4" t="s">
        <v>71</v>
      </c>
      <c r="B36" s="4" t="s">
        <v>72</v>
      </c>
      <c r="C36" s="4" t="s">
        <v>60</v>
      </c>
      <c r="D36" s="4">
        <v>3</v>
      </c>
      <c r="E36" s="4">
        <v>3</v>
      </c>
      <c r="F36" s="4">
        <v>0</v>
      </c>
      <c r="G36" s="4">
        <f>SUM(D36:F36)</f>
        <v>6</v>
      </c>
      <c r="H36" s="9">
        <v>30000</v>
      </c>
      <c r="I36" s="4">
        <f t="shared" si="6"/>
        <v>90000</v>
      </c>
      <c r="J36" s="4">
        <f t="shared" si="7"/>
        <v>90000</v>
      </c>
      <c r="K36" s="4">
        <f t="shared" si="8"/>
        <v>0</v>
      </c>
      <c r="L36" s="4">
        <f>SUM(I36:K36)</f>
        <v>180000</v>
      </c>
      <c r="M36" s="4"/>
      <c r="N36" s="4"/>
      <c r="O36" s="4" t="s">
        <v>73</v>
      </c>
    </row>
    <row r="37" spans="1:15" s="7" customFormat="1" ht="43.2">
      <c r="A37" s="4" t="s">
        <v>74</v>
      </c>
      <c r="B37" s="4" t="s">
        <v>75</v>
      </c>
      <c r="C37" s="4" t="s">
        <v>76</v>
      </c>
      <c r="D37" s="4">
        <v>0</v>
      </c>
      <c r="E37" s="4">
        <v>1</v>
      </c>
      <c r="F37" s="4">
        <v>1</v>
      </c>
      <c r="G37" s="4">
        <f>SUM(D37:F37)</f>
        <v>2</v>
      </c>
      <c r="H37" s="9">
        <v>36000</v>
      </c>
      <c r="I37" s="4">
        <f t="shared" si="6"/>
        <v>0</v>
      </c>
      <c r="J37" s="4">
        <f t="shared" si="7"/>
        <v>36000</v>
      </c>
      <c r="K37" s="4">
        <f t="shared" si="8"/>
        <v>36000</v>
      </c>
      <c r="L37" s="4">
        <f>SUM(I37:K37)</f>
        <v>72000</v>
      </c>
      <c r="M37" s="4"/>
      <c r="N37" s="4"/>
      <c r="O37" s="4" t="s">
        <v>77</v>
      </c>
    </row>
    <row r="38" spans="1:15" s="7" customFormat="1" ht="72">
      <c r="A38" s="4" t="s">
        <v>78</v>
      </c>
      <c r="B38" s="4" t="s">
        <v>79</v>
      </c>
      <c r="C38" s="4" t="s">
        <v>80</v>
      </c>
      <c r="D38" s="4">
        <v>0</v>
      </c>
      <c r="E38" s="4">
        <v>3</v>
      </c>
      <c r="F38" s="4">
        <v>3</v>
      </c>
      <c r="G38" s="4">
        <f>SUM(D38:F38)</f>
        <v>6</v>
      </c>
      <c r="H38" s="9">
        <v>30000</v>
      </c>
      <c r="I38" s="4">
        <f t="shared" si="6"/>
        <v>0</v>
      </c>
      <c r="J38" s="4">
        <f t="shared" si="7"/>
        <v>90000</v>
      </c>
      <c r="K38" s="4">
        <f t="shared" si="8"/>
        <v>90000</v>
      </c>
      <c r="L38" s="4">
        <f>SUM(I38:K38)</f>
        <v>180000</v>
      </c>
      <c r="M38" s="4"/>
      <c r="N38" s="4"/>
      <c r="O38" s="4" t="s">
        <v>62</v>
      </c>
    </row>
    <row r="39" spans="1:15" s="7" customFormat="1" ht="28.8">
      <c r="A39" s="4" t="s">
        <v>81</v>
      </c>
      <c r="B39" s="4" t="s">
        <v>82</v>
      </c>
      <c r="C39" s="4" t="s">
        <v>80</v>
      </c>
      <c r="D39" s="4">
        <v>2</v>
      </c>
      <c r="E39" s="4">
        <v>2</v>
      </c>
      <c r="F39" s="4">
        <v>2</v>
      </c>
      <c r="G39" s="4">
        <f>SUM(D39:F39)</f>
        <v>6</v>
      </c>
      <c r="H39" s="9">
        <v>15000</v>
      </c>
      <c r="I39" s="4">
        <f t="shared" si="6"/>
        <v>30000</v>
      </c>
      <c r="J39" s="4">
        <f t="shared" si="7"/>
        <v>30000</v>
      </c>
      <c r="K39" s="4">
        <f t="shared" si="8"/>
        <v>30000</v>
      </c>
      <c r="L39" s="4">
        <f>SUM(I39:K39)</f>
        <v>90000</v>
      </c>
      <c r="M39" s="4"/>
      <c r="N39" s="4"/>
      <c r="O39" s="4" t="s">
        <v>65</v>
      </c>
    </row>
    <row r="40" spans="1:15" ht="57.6">
      <c r="A40" s="4">
        <v>3.8</v>
      </c>
      <c r="B40" s="4" t="s">
        <v>83</v>
      </c>
      <c r="C40" s="4" t="s">
        <v>84</v>
      </c>
      <c r="D40" s="4"/>
      <c r="E40" s="4"/>
      <c r="F40" s="4"/>
      <c r="G40" s="4"/>
      <c r="H40" s="4"/>
      <c r="I40" s="4">
        <f t="shared" si="6"/>
        <v>0</v>
      </c>
      <c r="J40" s="4">
        <f t="shared" si="7"/>
        <v>0</v>
      </c>
      <c r="K40" s="4">
        <f t="shared" si="8"/>
        <v>0</v>
      </c>
      <c r="L40" s="4">
        <v>0</v>
      </c>
      <c r="M40" s="4"/>
      <c r="N40" s="4"/>
      <c r="O40" s="4"/>
    </row>
    <row r="41" spans="1:15" ht="43.2">
      <c r="A41" s="4" t="s">
        <v>85</v>
      </c>
      <c r="B41" s="4" t="s">
        <v>86</v>
      </c>
      <c r="C41" s="4" t="s">
        <v>158</v>
      </c>
      <c r="D41" s="4">
        <v>1</v>
      </c>
      <c r="E41" s="4">
        <v>1</v>
      </c>
      <c r="F41" s="4">
        <v>0</v>
      </c>
      <c r="G41" s="4">
        <f>SUM(D41:F41)</f>
        <v>2</v>
      </c>
      <c r="H41" s="9">
        <v>38000</v>
      </c>
      <c r="I41" s="4">
        <f t="shared" si="6"/>
        <v>38000</v>
      </c>
      <c r="J41" s="4">
        <f t="shared" si="7"/>
        <v>38000</v>
      </c>
      <c r="K41" s="4">
        <f t="shared" si="8"/>
        <v>0</v>
      </c>
      <c r="L41" s="4">
        <f>SUM(I41:K41)</f>
        <v>76000</v>
      </c>
      <c r="M41" s="4"/>
      <c r="N41" s="4"/>
      <c r="O41" s="4" t="s">
        <v>77</v>
      </c>
    </row>
    <row r="42" spans="1:15" ht="57.6">
      <c r="A42" s="4" t="s">
        <v>87</v>
      </c>
      <c r="B42" s="4" t="s">
        <v>88</v>
      </c>
      <c r="C42" s="4" t="s">
        <v>158</v>
      </c>
      <c r="D42" s="4">
        <v>0</v>
      </c>
      <c r="E42" s="4">
        <v>1</v>
      </c>
      <c r="F42" s="4">
        <v>0</v>
      </c>
      <c r="G42" s="4">
        <f>SUM(D42:F42)</f>
        <v>1</v>
      </c>
      <c r="H42" s="9">
        <v>22800</v>
      </c>
      <c r="I42" s="4">
        <f t="shared" si="6"/>
        <v>0</v>
      </c>
      <c r="J42" s="4">
        <f t="shared" si="7"/>
        <v>22800</v>
      </c>
      <c r="K42" s="4">
        <f t="shared" si="8"/>
        <v>0</v>
      </c>
      <c r="L42" s="4">
        <f>SUM(I42:K42)</f>
        <v>22800</v>
      </c>
      <c r="M42" s="4"/>
      <c r="N42" s="4"/>
      <c r="O42" s="4" t="s">
        <v>62</v>
      </c>
    </row>
    <row r="43" spans="1:15" ht="28.8">
      <c r="A43" s="4" t="s">
        <v>89</v>
      </c>
      <c r="B43" s="4" t="s">
        <v>90</v>
      </c>
      <c r="C43" s="4" t="s">
        <v>158</v>
      </c>
      <c r="D43" s="4">
        <v>0</v>
      </c>
      <c r="E43" s="4">
        <v>1</v>
      </c>
      <c r="F43" s="4">
        <v>0</v>
      </c>
      <c r="G43" s="4">
        <f>SUM(D43:F43)</f>
        <v>1</v>
      </c>
      <c r="H43" s="9">
        <v>22800</v>
      </c>
      <c r="I43" s="4">
        <f t="shared" si="6"/>
        <v>0</v>
      </c>
      <c r="J43" s="4">
        <f t="shared" si="7"/>
        <v>22800</v>
      </c>
      <c r="K43" s="4">
        <f t="shared" si="8"/>
        <v>0</v>
      </c>
      <c r="L43" s="4">
        <f>SUM(I43:K43)</f>
        <v>22800</v>
      </c>
      <c r="M43" s="4"/>
      <c r="N43" s="4"/>
      <c r="O43" s="4" t="s">
        <v>62</v>
      </c>
    </row>
    <row r="44" spans="1:15" ht="72">
      <c r="A44" s="4">
        <v>3.9</v>
      </c>
      <c r="B44" s="4" t="s">
        <v>164</v>
      </c>
      <c r="C44" s="4" t="s">
        <v>165</v>
      </c>
      <c r="D44" s="4">
        <v>1</v>
      </c>
      <c r="E44" s="4">
        <v>1</v>
      </c>
      <c r="F44" s="4"/>
      <c r="G44" s="4">
        <v>2</v>
      </c>
      <c r="H44" s="4">
        <v>150000</v>
      </c>
      <c r="I44" s="4">
        <f t="shared" si="6"/>
        <v>150000</v>
      </c>
      <c r="J44" s="4">
        <f t="shared" si="7"/>
        <v>150000</v>
      </c>
      <c r="K44" s="4">
        <f t="shared" si="8"/>
        <v>0</v>
      </c>
      <c r="L44" s="4">
        <f>SUM(I44:K44)</f>
        <v>300000</v>
      </c>
      <c r="M44" s="4"/>
      <c r="N44" s="4"/>
      <c r="O44" s="4" t="s">
        <v>167</v>
      </c>
    </row>
    <row r="45" spans="1:15" ht="43.2">
      <c r="A45" s="4" t="s">
        <v>166</v>
      </c>
      <c r="B45" s="4" t="s">
        <v>93</v>
      </c>
      <c r="C45" s="4" t="s">
        <v>94</v>
      </c>
      <c r="D45" s="4">
        <v>3</v>
      </c>
      <c r="E45" s="4">
        <v>3</v>
      </c>
      <c r="F45" s="4">
        <v>3</v>
      </c>
      <c r="G45" s="4">
        <f>SUM(D45:F45)</f>
        <v>9</v>
      </c>
      <c r="H45" s="9">
        <v>35000</v>
      </c>
      <c r="I45" s="4">
        <f t="shared" si="6"/>
        <v>105000</v>
      </c>
      <c r="J45" s="4">
        <f t="shared" si="7"/>
        <v>105000</v>
      </c>
      <c r="K45" s="4">
        <f t="shared" si="8"/>
        <v>105000</v>
      </c>
      <c r="L45" s="4">
        <f>SUM(I45:K45)</f>
        <v>315000</v>
      </c>
      <c r="M45" s="4"/>
      <c r="N45" s="4"/>
      <c r="O45" s="4" t="s">
        <v>62</v>
      </c>
    </row>
    <row r="46" spans="1:15" ht="28.8">
      <c r="A46" s="28" t="s">
        <v>183</v>
      </c>
      <c r="B46" s="4" t="s">
        <v>168</v>
      </c>
      <c r="C46" s="4" t="s">
        <v>95</v>
      </c>
      <c r="D46" s="4"/>
      <c r="E46" s="4"/>
      <c r="F46" s="4"/>
      <c r="G46" s="4"/>
      <c r="H46" s="4"/>
      <c r="I46" s="4">
        <f t="shared" si="6"/>
        <v>0</v>
      </c>
      <c r="J46" s="4">
        <f t="shared" si="7"/>
        <v>0</v>
      </c>
      <c r="K46" s="4">
        <f t="shared" si="8"/>
        <v>0</v>
      </c>
      <c r="L46" s="4">
        <v>0</v>
      </c>
      <c r="M46" s="4"/>
      <c r="N46" s="4"/>
      <c r="O46" s="4"/>
    </row>
    <row r="47" spans="1:15" ht="100.8">
      <c r="A47" s="24" t="s">
        <v>92</v>
      </c>
      <c r="B47" s="4" t="s">
        <v>169</v>
      </c>
      <c r="C47" s="4" t="s">
        <v>135</v>
      </c>
      <c r="D47" s="4">
        <v>360</v>
      </c>
      <c r="E47" s="4">
        <v>360</v>
      </c>
      <c r="F47" s="4">
        <v>360</v>
      </c>
      <c r="G47" s="4">
        <f>SUM(D47:F47)</f>
        <v>1080</v>
      </c>
      <c r="H47" s="9">
        <v>4000</v>
      </c>
      <c r="I47" s="4">
        <f t="shared" ref="I47" si="9">D47*H47</f>
        <v>1440000</v>
      </c>
      <c r="J47" s="4">
        <f t="shared" ref="J47" si="10">E47*H47</f>
        <v>1440000</v>
      </c>
      <c r="K47" s="4">
        <f t="shared" ref="K47" si="11">F47*H47</f>
        <v>1440000</v>
      </c>
      <c r="L47" s="4">
        <f>SUM(I47:K47)</f>
        <v>4320000</v>
      </c>
      <c r="M47" s="4"/>
      <c r="N47" s="4"/>
      <c r="O47" s="4" t="s">
        <v>170</v>
      </c>
    </row>
    <row r="48" spans="1:15" s="5" customFormat="1" ht="43.2">
      <c r="A48" s="24">
        <v>3.11</v>
      </c>
      <c r="B48" s="4" t="s">
        <v>171</v>
      </c>
      <c r="C48" s="4" t="s">
        <v>96</v>
      </c>
      <c r="D48" s="4">
        <v>96</v>
      </c>
      <c r="E48" s="4">
        <v>96</v>
      </c>
      <c r="F48" s="4">
        <v>96</v>
      </c>
      <c r="G48" s="4">
        <f>SUM(D48:F48)</f>
        <v>288</v>
      </c>
      <c r="H48" s="4">
        <v>6000</v>
      </c>
      <c r="I48" s="4">
        <f t="shared" si="6"/>
        <v>576000</v>
      </c>
      <c r="J48" s="4">
        <f t="shared" si="7"/>
        <v>576000</v>
      </c>
      <c r="K48" s="4">
        <f t="shared" si="8"/>
        <v>576000</v>
      </c>
      <c r="L48" s="4">
        <f>SUM(I48:K48)</f>
        <v>1728000</v>
      </c>
      <c r="M48" s="4"/>
      <c r="N48" s="4"/>
      <c r="O48" s="4"/>
    </row>
    <row r="49" spans="1:15" s="5" customFormat="1">
      <c r="A49" s="4">
        <v>3.12</v>
      </c>
      <c r="B49" s="4" t="s">
        <v>97</v>
      </c>
      <c r="C49" s="4"/>
      <c r="D49" s="4"/>
      <c r="E49" s="4"/>
      <c r="F49" s="4"/>
      <c r="G49" s="4"/>
      <c r="H49" s="4"/>
      <c r="I49" s="4">
        <f t="shared" si="6"/>
        <v>0</v>
      </c>
      <c r="J49" s="4">
        <f t="shared" si="7"/>
        <v>0</v>
      </c>
      <c r="K49" s="4">
        <f t="shared" si="8"/>
        <v>0</v>
      </c>
      <c r="L49" s="4">
        <v>0</v>
      </c>
      <c r="M49" s="4"/>
      <c r="N49" s="4"/>
      <c r="O49" s="4"/>
    </row>
    <row r="50" spans="1:15" ht="28.8">
      <c r="A50" s="4">
        <v>3.13</v>
      </c>
      <c r="B50" s="4" t="s">
        <v>98</v>
      </c>
      <c r="C50" s="4" t="s">
        <v>99</v>
      </c>
      <c r="D50" s="4">
        <v>4</v>
      </c>
      <c r="E50" s="4">
        <v>0</v>
      </c>
      <c r="F50" s="4">
        <v>0</v>
      </c>
      <c r="G50" s="4">
        <f>SUM(D50:F50)</f>
        <v>4</v>
      </c>
      <c r="H50" s="4">
        <v>25000</v>
      </c>
      <c r="I50" s="4">
        <f t="shared" si="6"/>
        <v>100000</v>
      </c>
      <c r="J50" s="4">
        <f t="shared" si="7"/>
        <v>0</v>
      </c>
      <c r="K50" s="4">
        <f t="shared" si="8"/>
        <v>0</v>
      </c>
      <c r="L50" s="4">
        <f>SUM(I50:K50)</f>
        <v>100000</v>
      </c>
      <c r="M50" s="4"/>
      <c r="N50" s="4"/>
      <c r="O50" s="4"/>
    </row>
    <row r="51" spans="1:15" s="5" customFormat="1">
      <c r="A51" s="31" t="s">
        <v>100</v>
      </c>
      <c r="B51" s="31" t="s">
        <v>37</v>
      </c>
      <c r="C51" s="31"/>
      <c r="D51" s="31"/>
      <c r="E51" s="31"/>
      <c r="F51" s="31"/>
      <c r="G51" s="31"/>
      <c r="H51" s="31"/>
      <c r="I51" s="31">
        <f>SUM(I21:I50)</f>
        <v>5286100</v>
      </c>
      <c r="J51" s="31">
        <f>SUM(J21:J50)</f>
        <v>5084100</v>
      </c>
      <c r="K51" s="31">
        <f t="shared" ref="K51:L51" si="12">SUM(K21:K50)</f>
        <v>4193000</v>
      </c>
      <c r="L51" s="31">
        <f t="shared" si="12"/>
        <v>14563200</v>
      </c>
      <c r="M51" s="31"/>
      <c r="N51" s="31"/>
      <c r="O51" s="31"/>
    </row>
    <row r="52" spans="1:15" s="5" customFormat="1" ht="28.8">
      <c r="A52" s="4">
        <v>4</v>
      </c>
      <c r="B52" s="4" t="s">
        <v>101</v>
      </c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</row>
    <row r="53" spans="1:15" s="7" customFormat="1" ht="79.5" customHeight="1">
      <c r="A53" s="4">
        <v>4.0999999999999996</v>
      </c>
      <c r="B53" s="4" t="s">
        <v>172</v>
      </c>
      <c r="C53" s="4" t="s">
        <v>91</v>
      </c>
      <c r="D53" s="4">
        <v>1000</v>
      </c>
      <c r="E53" s="4">
        <v>1000</v>
      </c>
      <c r="F53" s="4">
        <v>1000</v>
      </c>
      <c r="G53" s="4">
        <f>SUM(D53:F53)</f>
        <v>3000</v>
      </c>
      <c r="H53" s="4">
        <v>10800</v>
      </c>
      <c r="I53" s="4">
        <f t="shared" ref="I53:I59" si="13">D53*H53</f>
        <v>10800000</v>
      </c>
      <c r="J53" s="4">
        <f t="shared" ref="J53:J59" si="14">E53*H53</f>
        <v>10800000</v>
      </c>
      <c r="K53" s="4">
        <f t="shared" ref="K53:K59" si="15">F53*H53</f>
        <v>10800000</v>
      </c>
      <c r="L53" s="4">
        <f t="shared" ref="L53:L59" si="16">SUM(I53:K53)</f>
        <v>32400000</v>
      </c>
      <c r="M53" s="4"/>
      <c r="N53" s="4"/>
      <c r="O53" s="4" t="s">
        <v>173</v>
      </c>
    </row>
    <row r="54" spans="1:15" s="7" customFormat="1" ht="28.5" customHeight="1">
      <c r="A54" s="4">
        <v>4.2</v>
      </c>
      <c r="B54" s="4" t="s">
        <v>102</v>
      </c>
      <c r="C54" s="4" t="s">
        <v>103</v>
      </c>
      <c r="D54" s="4">
        <v>4</v>
      </c>
      <c r="E54" s="4">
        <v>4</v>
      </c>
      <c r="F54" s="4">
        <v>0</v>
      </c>
      <c r="G54" s="4">
        <f>SUM(D54:F54)</f>
        <v>8</v>
      </c>
      <c r="H54" s="9">
        <v>50000</v>
      </c>
      <c r="I54" s="4">
        <f t="shared" si="13"/>
        <v>200000</v>
      </c>
      <c r="J54" s="4">
        <f t="shared" si="14"/>
        <v>200000</v>
      </c>
      <c r="K54" s="4">
        <f t="shared" si="15"/>
        <v>0</v>
      </c>
      <c r="L54" s="4">
        <f t="shared" si="16"/>
        <v>400000</v>
      </c>
      <c r="M54" s="4"/>
      <c r="N54" s="4"/>
      <c r="O54" s="4"/>
    </row>
    <row r="55" spans="1:15" s="7" customFormat="1" ht="28.5" customHeight="1">
      <c r="A55" s="4">
        <v>4.3</v>
      </c>
      <c r="B55" s="4" t="s">
        <v>104</v>
      </c>
      <c r="C55" s="4" t="s">
        <v>105</v>
      </c>
      <c r="D55" s="4"/>
      <c r="E55" s="4"/>
      <c r="F55" s="4"/>
      <c r="G55" s="4"/>
      <c r="H55" s="4"/>
      <c r="I55" s="4">
        <f t="shared" si="13"/>
        <v>0</v>
      </c>
      <c r="J55" s="4">
        <f t="shared" si="14"/>
        <v>0</v>
      </c>
      <c r="K55" s="4">
        <f t="shared" si="15"/>
        <v>0</v>
      </c>
      <c r="L55" s="4">
        <f t="shared" si="16"/>
        <v>0</v>
      </c>
      <c r="M55" s="4"/>
      <c r="N55" s="4"/>
      <c r="O55" s="4"/>
    </row>
    <row r="56" spans="1:15" s="7" customFormat="1" ht="28.5" customHeight="1">
      <c r="A56" s="25">
        <v>4.4000000000000004</v>
      </c>
      <c r="B56" s="4" t="s">
        <v>106</v>
      </c>
      <c r="C56" s="4" t="s">
        <v>103</v>
      </c>
      <c r="D56" s="4">
        <v>0</v>
      </c>
      <c r="E56" s="4">
        <v>1</v>
      </c>
      <c r="F56" s="4">
        <v>0</v>
      </c>
      <c r="G56" s="4">
        <f>SUM(D56:F56)</f>
        <v>1</v>
      </c>
      <c r="H56" s="9">
        <v>1000000</v>
      </c>
      <c r="I56" s="4">
        <f t="shared" si="13"/>
        <v>0</v>
      </c>
      <c r="J56" s="4">
        <f t="shared" si="14"/>
        <v>1000000</v>
      </c>
      <c r="K56" s="4">
        <f t="shared" si="15"/>
        <v>0</v>
      </c>
      <c r="L56" s="4">
        <f t="shared" si="16"/>
        <v>1000000</v>
      </c>
      <c r="M56" s="4"/>
      <c r="N56" s="4"/>
      <c r="O56" s="4"/>
    </row>
    <row r="57" spans="1:15" s="7" customFormat="1" ht="28.5" customHeight="1">
      <c r="A57" s="25" t="s">
        <v>107</v>
      </c>
      <c r="B57" s="3" t="s">
        <v>191</v>
      </c>
      <c r="C57" s="4" t="s">
        <v>108</v>
      </c>
      <c r="D57" s="4">
        <v>1</v>
      </c>
      <c r="E57" s="4">
        <v>3</v>
      </c>
      <c r="F57" s="4">
        <v>2</v>
      </c>
      <c r="G57" s="4">
        <f>SUM(D57:F57)</f>
        <v>6</v>
      </c>
      <c r="H57" s="9">
        <v>100000</v>
      </c>
      <c r="I57" s="4">
        <f t="shared" si="13"/>
        <v>100000</v>
      </c>
      <c r="J57" s="4">
        <f t="shared" si="14"/>
        <v>300000</v>
      </c>
      <c r="K57" s="4">
        <f t="shared" si="15"/>
        <v>200000</v>
      </c>
      <c r="L57" s="4">
        <f t="shared" si="16"/>
        <v>600000</v>
      </c>
      <c r="M57" s="4"/>
      <c r="N57" s="4"/>
      <c r="O57" s="4"/>
    </row>
    <row r="58" spans="1:15" s="7" customFormat="1" ht="28.5" customHeight="1">
      <c r="A58" s="25" t="s">
        <v>109</v>
      </c>
      <c r="B58" s="4" t="s">
        <v>110</v>
      </c>
      <c r="C58" s="4" t="s">
        <v>111</v>
      </c>
      <c r="D58" s="4"/>
      <c r="E58" s="4"/>
      <c r="F58" s="4"/>
      <c r="G58" s="4"/>
      <c r="H58" s="9"/>
      <c r="I58" s="4">
        <f t="shared" si="13"/>
        <v>0</v>
      </c>
      <c r="J58" s="4">
        <f t="shared" si="14"/>
        <v>0</v>
      </c>
      <c r="K58" s="4">
        <f t="shared" si="15"/>
        <v>0</v>
      </c>
      <c r="L58" s="4">
        <f t="shared" si="16"/>
        <v>0</v>
      </c>
      <c r="M58" s="4"/>
      <c r="N58" s="4"/>
      <c r="O58" s="4"/>
    </row>
    <row r="59" spans="1:15" s="7" customFormat="1" ht="46.5" customHeight="1">
      <c r="A59" s="4">
        <v>4.5</v>
      </c>
      <c r="B59" s="4" t="s">
        <v>97</v>
      </c>
      <c r="C59" s="4"/>
      <c r="D59" s="4"/>
      <c r="E59" s="4"/>
      <c r="F59" s="4"/>
      <c r="G59" s="4"/>
      <c r="H59" s="9"/>
      <c r="I59" s="4">
        <f t="shared" si="13"/>
        <v>0</v>
      </c>
      <c r="J59" s="4">
        <f t="shared" si="14"/>
        <v>0</v>
      </c>
      <c r="K59" s="4">
        <f t="shared" si="15"/>
        <v>0</v>
      </c>
      <c r="L59" s="4">
        <f t="shared" si="16"/>
        <v>0</v>
      </c>
      <c r="M59" s="4"/>
      <c r="N59" s="4"/>
      <c r="O59" s="4"/>
    </row>
    <row r="60" spans="1:15" s="33" customFormat="1">
      <c r="A60" s="31" t="s">
        <v>112</v>
      </c>
      <c r="B60" s="31" t="s">
        <v>37</v>
      </c>
      <c r="C60" s="31"/>
      <c r="D60" s="31"/>
      <c r="E60" s="31"/>
      <c r="F60" s="31"/>
      <c r="G60" s="31"/>
      <c r="H60" s="31"/>
      <c r="I60" s="31">
        <f>SUM(I53:I59)</f>
        <v>11100000</v>
      </c>
      <c r="J60" s="31">
        <f>SUM(J53:J59)</f>
        <v>12300000</v>
      </c>
      <c r="K60" s="31">
        <f>SUM(K53:K59)</f>
        <v>11000000</v>
      </c>
      <c r="L60" s="31">
        <f>SUM(L53:L59)</f>
        <v>34400000</v>
      </c>
      <c r="M60" s="31"/>
      <c r="N60" s="31"/>
      <c r="O60" s="31"/>
    </row>
    <row r="61" spans="1:15" s="7" customFormat="1" ht="28.8">
      <c r="A61" s="6">
        <v>5</v>
      </c>
      <c r="B61" s="6" t="s">
        <v>113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</row>
    <row r="62" spans="1:15" s="7" customFormat="1" ht="33" customHeight="1">
      <c r="A62" s="4">
        <v>5.0999999999999996</v>
      </c>
      <c r="B62" s="4" t="s">
        <v>114</v>
      </c>
      <c r="C62" s="4" t="s">
        <v>103</v>
      </c>
      <c r="D62" s="4"/>
      <c r="E62" s="4"/>
      <c r="F62" s="4"/>
      <c r="G62" s="4"/>
      <c r="H62" s="4"/>
      <c r="I62" s="4">
        <f>D62*H62</f>
        <v>0</v>
      </c>
      <c r="J62" s="4">
        <f>E62*H62</f>
        <v>0</v>
      </c>
      <c r="K62" s="4">
        <f>F62*H62</f>
        <v>0</v>
      </c>
      <c r="L62" s="4"/>
      <c r="M62" s="4"/>
      <c r="N62" s="4"/>
      <c r="O62" s="4"/>
    </row>
    <row r="63" spans="1:15" s="7" customFormat="1" ht="137.25" customHeight="1">
      <c r="A63" s="4">
        <v>5.2</v>
      </c>
      <c r="B63" s="3" t="s">
        <v>195</v>
      </c>
      <c r="C63" s="4" t="s">
        <v>103</v>
      </c>
      <c r="D63" s="4">
        <v>13200</v>
      </c>
      <c r="E63" s="4">
        <v>25200</v>
      </c>
      <c r="F63" s="4">
        <v>37200</v>
      </c>
      <c r="G63" s="4">
        <f>SUM(D63:F63)</f>
        <v>75600</v>
      </c>
      <c r="H63" s="4">
        <v>16.899999999999999</v>
      </c>
      <c r="I63" s="4">
        <f t="shared" ref="I63:I67" si="17">D63*H63</f>
        <v>223079.99999999997</v>
      </c>
      <c r="J63" s="4">
        <f t="shared" ref="J63:J67" si="18">E63*H63</f>
        <v>425879.99999999994</v>
      </c>
      <c r="K63" s="4">
        <f t="shared" ref="K63:K67" si="19">F63*H63</f>
        <v>628680</v>
      </c>
      <c r="L63" s="4">
        <f>SUM(I63:K63)</f>
        <v>1277640</v>
      </c>
      <c r="M63" s="4"/>
      <c r="N63" s="4"/>
      <c r="O63" s="4"/>
    </row>
    <row r="64" spans="1:15" s="7" customFormat="1" ht="75" customHeight="1">
      <c r="A64" s="4" t="s">
        <v>115</v>
      </c>
      <c r="B64" s="4" t="s">
        <v>174</v>
      </c>
      <c r="C64" s="4" t="s">
        <v>103</v>
      </c>
      <c r="D64" s="4">
        <v>1</v>
      </c>
      <c r="E64" s="4">
        <v>0</v>
      </c>
      <c r="F64" s="4">
        <v>0</v>
      </c>
      <c r="G64" s="4">
        <f>SUM(D64:F64)</f>
        <v>1</v>
      </c>
      <c r="H64" s="9">
        <v>600000</v>
      </c>
      <c r="I64" s="4">
        <f t="shared" si="17"/>
        <v>600000</v>
      </c>
      <c r="J64" s="4">
        <f t="shared" si="18"/>
        <v>0</v>
      </c>
      <c r="K64" s="4">
        <f t="shared" si="19"/>
        <v>0</v>
      </c>
      <c r="L64" s="4">
        <f>SUM(I64:K64)</f>
        <v>600000</v>
      </c>
      <c r="M64" s="4"/>
      <c r="N64" s="4"/>
      <c r="O64" s="4"/>
    </row>
    <row r="65" spans="1:15" s="7" customFormat="1" ht="57.6">
      <c r="A65" s="4" t="s">
        <v>116</v>
      </c>
      <c r="B65" s="4" t="s">
        <v>175</v>
      </c>
      <c r="C65" s="4" t="s">
        <v>103</v>
      </c>
      <c r="D65" s="4">
        <v>0.5</v>
      </c>
      <c r="E65" s="4">
        <v>0.5</v>
      </c>
      <c r="F65" s="4"/>
      <c r="G65" s="4">
        <f>SUM(D65:F65)</f>
        <v>1</v>
      </c>
      <c r="H65" s="9">
        <v>500000</v>
      </c>
      <c r="I65" s="4">
        <f t="shared" si="17"/>
        <v>250000</v>
      </c>
      <c r="J65" s="4">
        <f t="shared" si="18"/>
        <v>250000</v>
      </c>
      <c r="K65" s="4">
        <f t="shared" si="19"/>
        <v>0</v>
      </c>
      <c r="L65" s="4">
        <f>SUM(I65:K65)</f>
        <v>500000</v>
      </c>
      <c r="M65" s="4"/>
      <c r="N65" s="4"/>
      <c r="O65" s="4"/>
    </row>
    <row r="66" spans="1:15" s="7" customFormat="1" ht="86.4">
      <c r="A66" s="4">
        <v>5.3</v>
      </c>
      <c r="B66" s="3" t="s">
        <v>192</v>
      </c>
      <c r="C66" s="4" t="s">
        <v>105</v>
      </c>
      <c r="D66" s="4">
        <v>70</v>
      </c>
      <c r="E66" s="4">
        <v>70</v>
      </c>
      <c r="F66" s="4">
        <v>42</v>
      </c>
      <c r="G66" s="4">
        <v>182</v>
      </c>
      <c r="H66" s="9">
        <v>4000</v>
      </c>
      <c r="I66" s="4">
        <f t="shared" ref="I66" si="20">D66*H66</f>
        <v>280000</v>
      </c>
      <c r="J66" s="4">
        <f t="shared" ref="J66" si="21">E66*H66</f>
        <v>280000</v>
      </c>
      <c r="K66" s="4">
        <f t="shared" ref="K66" si="22">F66*H66</f>
        <v>168000</v>
      </c>
      <c r="L66" s="4">
        <f>SUM(I66:K66)</f>
        <v>728000</v>
      </c>
      <c r="M66" s="4"/>
      <c r="N66" s="4"/>
      <c r="O66" s="4"/>
    </row>
    <row r="67" spans="1:15" s="7" customFormat="1">
      <c r="A67" s="4">
        <v>5.4</v>
      </c>
      <c r="B67" s="4" t="s">
        <v>97</v>
      </c>
      <c r="C67" s="4" t="s">
        <v>28</v>
      </c>
      <c r="D67" s="4"/>
      <c r="E67" s="4"/>
      <c r="F67" s="4"/>
      <c r="G67" s="4"/>
      <c r="H67" s="4"/>
      <c r="I67" s="4">
        <f t="shared" si="17"/>
        <v>0</v>
      </c>
      <c r="J67" s="4">
        <f t="shared" si="18"/>
        <v>0</v>
      </c>
      <c r="K67" s="4">
        <f t="shared" si="19"/>
        <v>0</v>
      </c>
      <c r="L67" s="4">
        <v>0</v>
      </c>
      <c r="M67" s="4"/>
      <c r="N67" s="4"/>
      <c r="O67" s="4"/>
    </row>
    <row r="68" spans="1:15" s="7" customFormat="1">
      <c r="A68" s="4"/>
      <c r="B68" s="4" t="s">
        <v>35</v>
      </c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</row>
    <row r="69" spans="1:15" s="33" customFormat="1">
      <c r="A69" s="31" t="s">
        <v>117</v>
      </c>
      <c r="B69" s="31" t="s">
        <v>23</v>
      </c>
      <c r="C69" s="31"/>
      <c r="D69" s="31"/>
      <c r="E69" s="31"/>
      <c r="F69" s="31"/>
      <c r="G69" s="31"/>
      <c r="H69" s="31"/>
      <c r="I69" s="31">
        <f>SUM(I62:I68)</f>
        <v>1353080</v>
      </c>
      <c r="J69" s="31">
        <f>SUM(J62:J68)</f>
        <v>955880</v>
      </c>
      <c r="K69" s="31">
        <f>SUM(K62:K68)</f>
        <v>796680</v>
      </c>
      <c r="L69" s="31">
        <f>SUM(I69:K69)</f>
        <v>3105640</v>
      </c>
      <c r="M69" s="31"/>
      <c r="N69" s="31"/>
      <c r="O69" s="31"/>
    </row>
    <row r="70" spans="1:15" s="7" customFormat="1" ht="28.8">
      <c r="A70" s="6">
        <v>6</v>
      </c>
      <c r="B70" s="6" t="s">
        <v>118</v>
      </c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</row>
    <row r="71" spans="1:15" s="7" customFormat="1">
      <c r="A71" s="4">
        <v>6.1</v>
      </c>
      <c r="B71" s="4" t="s">
        <v>119</v>
      </c>
      <c r="C71" s="4" t="s">
        <v>28</v>
      </c>
      <c r="D71" s="4">
        <v>1000</v>
      </c>
      <c r="E71" s="4">
        <v>1000</v>
      </c>
      <c r="F71" s="4">
        <v>1000</v>
      </c>
      <c r="G71" s="4">
        <f>SUM(D71:F71)</f>
        <v>3000</v>
      </c>
      <c r="H71" s="4">
        <v>40</v>
      </c>
      <c r="I71" s="4">
        <f>D71*H71</f>
        <v>40000</v>
      </c>
      <c r="J71" s="4">
        <f>E71*H71</f>
        <v>40000</v>
      </c>
      <c r="K71" s="4">
        <f>F71*H71</f>
        <v>40000</v>
      </c>
      <c r="L71" s="4">
        <f t="shared" ref="L71:L76" si="23">SUM(I71:K71)</f>
        <v>120000</v>
      </c>
      <c r="M71" s="4"/>
      <c r="N71" s="4"/>
      <c r="O71" s="4"/>
    </row>
    <row r="72" spans="1:15" s="7" customFormat="1" ht="28.8">
      <c r="A72" s="4">
        <v>6.2</v>
      </c>
      <c r="B72" s="4" t="s">
        <v>120</v>
      </c>
      <c r="C72" s="4" t="s">
        <v>121</v>
      </c>
      <c r="D72" s="4">
        <v>1000</v>
      </c>
      <c r="E72" s="4">
        <v>1000</v>
      </c>
      <c r="F72" s="4">
        <v>1000</v>
      </c>
      <c r="G72" s="4">
        <f>SUM(D72:F72)</f>
        <v>3000</v>
      </c>
      <c r="H72" s="4">
        <v>40</v>
      </c>
      <c r="I72" s="4">
        <f t="shared" ref="I72:I77" si="24">D72*H72</f>
        <v>40000</v>
      </c>
      <c r="J72" s="4">
        <f t="shared" ref="J72:J77" si="25">E72*H72</f>
        <v>40000</v>
      </c>
      <c r="K72" s="4">
        <f t="shared" ref="K72:K77" si="26">F72*H72</f>
        <v>40000</v>
      </c>
      <c r="L72" s="4">
        <f t="shared" si="23"/>
        <v>120000</v>
      </c>
      <c r="M72" s="4"/>
      <c r="N72" s="4"/>
      <c r="O72" s="4"/>
    </row>
    <row r="73" spans="1:15" s="7" customFormat="1" ht="28.8">
      <c r="A73" s="4">
        <v>6.3</v>
      </c>
      <c r="B73" s="4" t="s">
        <v>122</v>
      </c>
      <c r="C73" s="4" t="s">
        <v>123</v>
      </c>
      <c r="D73" s="4"/>
      <c r="E73" s="4"/>
      <c r="F73" s="4"/>
      <c r="G73" s="4"/>
      <c r="H73" s="4"/>
      <c r="I73" s="4">
        <f t="shared" si="24"/>
        <v>0</v>
      </c>
      <c r="J73" s="4">
        <f t="shared" si="25"/>
        <v>0</v>
      </c>
      <c r="K73" s="4">
        <f t="shared" si="26"/>
        <v>0</v>
      </c>
      <c r="L73" s="4">
        <f t="shared" si="23"/>
        <v>0</v>
      </c>
      <c r="M73" s="4"/>
      <c r="N73" s="4"/>
      <c r="O73" s="4"/>
    </row>
    <row r="74" spans="1:15" s="7" customFormat="1" ht="57.6">
      <c r="A74" s="4">
        <v>6.4</v>
      </c>
      <c r="B74" s="4" t="s">
        <v>124</v>
      </c>
      <c r="C74" s="4" t="s">
        <v>125</v>
      </c>
      <c r="D74" s="4"/>
      <c r="E74" s="4"/>
      <c r="F74" s="4"/>
      <c r="G74" s="4"/>
      <c r="H74" s="4"/>
      <c r="I74" s="4">
        <f t="shared" si="24"/>
        <v>0</v>
      </c>
      <c r="J74" s="4">
        <f t="shared" si="25"/>
        <v>0</v>
      </c>
      <c r="K74" s="4">
        <f t="shared" si="26"/>
        <v>0</v>
      </c>
      <c r="L74" s="4">
        <f t="shared" si="23"/>
        <v>0</v>
      </c>
      <c r="M74" s="4"/>
      <c r="N74" s="4"/>
      <c r="O74" s="4"/>
    </row>
    <row r="75" spans="1:15" s="7" customFormat="1" ht="28.8">
      <c r="A75" s="4" t="s">
        <v>126</v>
      </c>
      <c r="B75" s="4" t="s">
        <v>127</v>
      </c>
      <c r="C75" s="4" t="s">
        <v>34</v>
      </c>
      <c r="D75" s="4">
        <v>50</v>
      </c>
      <c r="E75" s="4">
        <v>50</v>
      </c>
      <c r="F75" s="4">
        <v>25</v>
      </c>
      <c r="G75" s="4">
        <f>SUM(D75:F75)</f>
        <v>125</v>
      </c>
      <c r="H75" s="4">
        <v>1600</v>
      </c>
      <c r="I75" s="4">
        <f t="shared" si="24"/>
        <v>80000</v>
      </c>
      <c r="J75" s="4">
        <f t="shared" si="25"/>
        <v>80000</v>
      </c>
      <c r="K75" s="4">
        <f t="shared" si="26"/>
        <v>40000</v>
      </c>
      <c r="L75" s="4">
        <f t="shared" si="23"/>
        <v>200000</v>
      </c>
      <c r="M75" s="4"/>
      <c r="N75" s="4"/>
      <c r="O75" s="4"/>
    </row>
    <row r="76" spans="1:15" s="7" customFormat="1" ht="28.8">
      <c r="A76" s="4">
        <v>6.5</v>
      </c>
      <c r="B76" s="4" t="s">
        <v>128</v>
      </c>
      <c r="C76" s="4" t="s">
        <v>129</v>
      </c>
      <c r="D76" s="4">
        <v>1</v>
      </c>
      <c r="E76" s="4">
        <v>1</v>
      </c>
      <c r="F76" s="4">
        <v>1</v>
      </c>
      <c r="G76" s="4">
        <v>3</v>
      </c>
      <c r="H76" s="4">
        <v>25000</v>
      </c>
      <c r="I76" s="4">
        <f t="shared" si="24"/>
        <v>25000</v>
      </c>
      <c r="J76" s="4">
        <f t="shared" si="25"/>
        <v>25000</v>
      </c>
      <c r="K76" s="4">
        <f t="shared" si="26"/>
        <v>25000</v>
      </c>
      <c r="L76" s="4">
        <f t="shared" si="23"/>
        <v>75000</v>
      </c>
      <c r="M76" s="4"/>
      <c r="N76" s="4"/>
      <c r="O76" s="4"/>
    </row>
    <row r="77" spans="1:15" s="7" customFormat="1">
      <c r="A77" s="4">
        <v>6.6</v>
      </c>
      <c r="B77" s="4" t="s">
        <v>97</v>
      </c>
      <c r="C77" s="4"/>
      <c r="D77" s="4"/>
      <c r="E77" s="4"/>
      <c r="F77" s="4"/>
      <c r="G77" s="4"/>
      <c r="H77" s="4"/>
      <c r="I77" s="4">
        <f t="shared" si="24"/>
        <v>0</v>
      </c>
      <c r="J77" s="4">
        <f t="shared" si="25"/>
        <v>0</v>
      </c>
      <c r="K77" s="4">
        <f t="shared" si="26"/>
        <v>0</v>
      </c>
      <c r="L77" s="4">
        <v>0</v>
      </c>
      <c r="M77" s="4"/>
      <c r="N77" s="4"/>
      <c r="O77" s="4"/>
    </row>
    <row r="78" spans="1:15" s="7" customFormat="1" ht="57.6">
      <c r="A78" s="4"/>
      <c r="B78" s="4" t="s">
        <v>176</v>
      </c>
      <c r="C78" s="4" t="s">
        <v>103</v>
      </c>
      <c r="D78" s="4">
        <v>1</v>
      </c>
      <c r="E78" s="4">
        <v>1</v>
      </c>
      <c r="F78" s="4">
        <v>1</v>
      </c>
      <c r="G78" s="4">
        <f>SUM(D78:F78)</f>
        <v>3</v>
      </c>
      <c r="H78" s="4">
        <v>200000</v>
      </c>
      <c r="I78" s="4">
        <v>250000</v>
      </c>
      <c r="J78" s="4">
        <f t="shared" ref="J78" si="27">E78*H78</f>
        <v>200000</v>
      </c>
      <c r="K78" s="4">
        <v>150000</v>
      </c>
      <c r="L78" s="4">
        <f>SUM(I78:K78)</f>
        <v>600000</v>
      </c>
      <c r="M78" s="4"/>
      <c r="N78" s="4"/>
      <c r="O78" s="4"/>
    </row>
    <row r="79" spans="1:15" s="5" customFormat="1">
      <c r="A79" s="31" t="s">
        <v>130</v>
      </c>
      <c r="B79" s="31" t="s">
        <v>37</v>
      </c>
      <c r="C79" s="31"/>
      <c r="D79" s="31"/>
      <c r="E79" s="31"/>
      <c r="F79" s="31"/>
      <c r="G79" s="31"/>
      <c r="H79" s="31"/>
      <c r="I79" s="31">
        <f>SUM(I71:I78)</f>
        <v>435000</v>
      </c>
      <c r="J79" s="31">
        <f>SUM(J71:J78)</f>
        <v>385000</v>
      </c>
      <c r="K79" s="31">
        <f>SUM(K71:K78)</f>
        <v>295000</v>
      </c>
      <c r="L79" s="31">
        <f>SUM(I79:K79)</f>
        <v>1115000</v>
      </c>
      <c r="M79" s="31"/>
      <c r="N79" s="31"/>
      <c r="O79" s="31"/>
    </row>
    <row r="80" spans="1:15" s="5" customFormat="1">
      <c r="A80" s="31"/>
      <c r="B80" s="31" t="s">
        <v>4</v>
      </c>
      <c r="C80" s="31"/>
      <c r="D80" s="31"/>
      <c r="E80" s="31"/>
      <c r="F80" s="31"/>
      <c r="G80" s="31"/>
      <c r="H80" s="31"/>
      <c r="I80" s="31"/>
      <c r="J80" s="31"/>
      <c r="K80" s="31"/>
      <c r="L80" s="31">
        <f>(L11+L19+L51+L60+L69+L79)</f>
        <v>53433840</v>
      </c>
      <c r="M80" s="31"/>
      <c r="N80" s="31"/>
      <c r="O80" s="31"/>
    </row>
    <row r="81" spans="1:15" s="5" customFormat="1">
      <c r="A81" s="4"/>
      <c r="B81" s="26">
        <v>0.05</v>
      </c>
      <c r="C81" s="4"/>
      <c r="D81" s="4"/>
      <c r="E81" s="4"/>
      <c r="F81" s="4"/>
      <c r="G81" s="4"/>
      <c r="H81" s="4"/>
      <c r="I81" s="4"/>
      <c r="J81" s="4"/>
      <c r="K81" s="4"/>
      <c r="L81" s="4">
        <f>(L80/100*5)</f>
        <v>2671692</v>
      </c>
      <c r="M81" s="4"/>
      <c r="N81" s="4"/>
      <c r="O81" s="4"/>
    </row>
    <row r="82" spans="1:15" s="5" customFormat="1" ht="57.6">
      <c r="A82" s="6">
        <v>7</v>
      </c>
      <c r="B82" s="23" t="s">
        <v>131</v>
      </c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</row>
    <row r="83" spans="1:15">
      <c r="A83" s="4">
        <v>7.1</v>
      </c>
      <c r="B83" s="4" t="s">
        <v>132</v>
      </c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</row>
    <row r="84" spans="1:15" ht="28.8">
      <c r="A84" s="24" t="s">
        <v>133</v>
      </c>
      <c r="B84" s="4" t="s">
        <v>134</v>
      </c>
      <c r="C84" s="4" t="s">
        <v>135</v>
      </c>
      <c r="D84" s="4">
        <v>12</v>
      </c>
      <c r="E84" s="4">
        <v>12</v>
      </c>
      <c r="F84" s="4">
        <v>12</v>
      </c>
      <c r="G84" s="4">
        <f>SUM(D84:F84)</f>
        <v>36</v>
      </c>
      <c r="H84" s="4">
        <v>18000</v>
      </c>
      <c r="I84" s="4">
        <f>D84*H84</f>
        <v>216000</v>
      </c>
      <c r="J84" s="4">
        <f>E84*H84</f>
        <v>216000</v>
      </c>
      <c r="K84" s="4">
        <f>F84*H84</f>
        <v>216000</v>
      </c>
      <c r="L84" s="4">
        <f>SUM(I84:K84)</f>
        <v>648000</v>
      </c>
      <c r="M84" s="4"/>
      <c r="N84" s="4"/>
      <c r="O84" s="4"/>
    </row>
    <row r="85" spans="1:15" ht="58.5" customHeight="1">
      <c r="A85" s="24" t="s">
        <v>136</v>
      </c>
      <c r="B85" s="3" t="s">
        <v>196</v>
      </c>
      <c r="C85" s="4" t="s">
        <v>135</v>
      </c>
      <c r="D85" s="4">
        <v>12</v>
      </c>
      <c r="E85" s="4">
        <v>12</v>
      </c>
      <c r="F85" s="4">
        <v>12</v>
      </c>
      <c r="G85" s="4">
        <f t="shared" ref="G85:G93" si="28">SUM(D85:F85)</f>
        <v>36</v>
      </c>
      <c r="H85" s="4">
        <v>8500</v>
      </c>
      <c r="I85" s="4">
        <v>60000</v>
      </c>
      <c r="J85" s="4">
        <f t="shared" ref="J85:J92" si="29">E85*H85</f>
        <v>102000</v>
      </c>
      <c r="K85" s="4">
        <f t="shared" ref="K85:K93" si="30">F85*H85</f>
        <v>102000</v>
      </c>
      <c r="L85" s="4">
        <f t="shared" ref="L85:L93" si="31">SUM(I85:K85)</f>
        <v>264000</v>
      </c>
      <c r="M85" s="4"/>
      <c r="N85" s="4"/>
      <c r="O85" s="4"/>
    </row>
    <row r="86" spans="1:15" ht="28.8">
      <c r="A86" s="24" t="s">
        <v>137</v>
      </c>
      <c r="B86" s="4" t="s">
        <v>138</v>
      </c>
      <c r="C86" s="4" t="s">
        <v>135</v>
      </c>
      <c r="D86" s="4">
        <v>12</v>
      </c>
      <c r="E86" s="4">
        <v>12</v>
      </c>
      <c r="F86" s="4">
        <v>12</v>
      </c>
      <c r="G86" s="4">
        <f t="shared" si="28"/>
        <v>36</v>
      </c>
      <c r="H86" s="4">
        <v>12000</v>
      </c>
      <c r="I86" s="4">
        <f t="shared" ref="I86:I92" si="32">D86*H86</f>
        <v>144000</v>
      </c>
      <c r="J86" s="4">
        <f t="shared" si="29"/>
        <v>144000</v>
      </c>
      <c r="K86" s="4">
        <f t="shared" si="30"/>
        <v>144000</v>
      </c>
      <c r="L86" s="4">
        <f t="shared" si="31"/>
        <v>432000</v>
      </c>
      <c r="M86" s="4"/>
      <c r="N86" s="4"/>
      <c r="O86" s="4"/>
    </row>
    <row r="87" spans="1:15">
      <c r="A87" s="24" t="s">
        <v>179</v>
      </c>
      <c r="B87" s="4" t="s">
        <v>177</v>
      </c>
      <c r="C87" s="4" t="s">
        <v>135</v>
      </c>
      <c r="D87" s="4">
        <v>12</v>
      </c>
      <c r="E87" s="4">
        <v>12</v>
      </c>
      <c r="F87" s="4">
        <v>12</v>
      </c>
      <c r="G87" s="4">
        <v>36</v>
      </c>
      <c r="H87" s="4">
        <v>5000</v>
      </c>
      <c r="I87" s="4">
        <f t="shared" si="32"/>
        <v>60000</v>
      </c>
      <c r="J87" s="4">
        <f t="shared" si="29"/>
        <v>60000</v>
      </c>
      <c r="K87" s="4">
        <f t="shared" si="30"/>
        <v>60000</v>
      </c>
      <c r="L87" s="4">
        <f t="shared" si="31"/>
        <v>180000</v>
      </c>
      <c r="M87" s="4"/>
      <c r="N87" s="4"/>
      <c r="O87" s="4"/>
    </row>
    <row r="88" spans="1:15">
      <c r="A88" s="24" t="s">
        <v>180</v>
      </c>
      <c r="B88" s="4" t="s">
        <v>178</v>
      </c>
      <c r="C88" s="4" t="s">
        <v>135</v>
      </c>
      <c r="D88" s="4">
        <v>12</v>
      </c>
      <c r="E88" s="4">
        <v>12</v>
      </c>
      <c r="F88" s="4">
        <v>12</v>
      </c>
      <c r="G88" s="4">
        <v>36</v>
      </c>
      <c r="H88" s="4">
        <v>4000</v>
      </c>
      <c r="I88" s="4">
        <f t="shared" si="32"/>
        <v>48000</v>
      </c>
      <c r="J88" s="4">
        <f t="shared" si="29"/>
        <v>48000</v>
      </c>
      <c r="K88" s="4">
        <f t="shared" si="30"/>
        <v>48000</v>
      </c>
      <c r="L88" s="4">
        <f t="shared" si="31"/>
        <v>144000</v>
      </c>
      <c r="M88" s="4"/>
      <c r="N88" s="4"/>
      <c r="O88" s="4"/>
    </row>
    <row r="89" spans="1:15" ht="28.8">
      <c r="A89" s="24">
        <v>7.2</v>
      </c>
      <c r="B89" s="4" t="s">
        <v>139</v>
      </c>
      <c r="C89" s="4" t="s">
        <v>135</v>
      </c>
      <c r="D89" s="4">
        <v>12</v>
      </c>
      <c r="E89" s="4">
        <v>12</v>
      </c>
      <c r="F89" s="4">
        <v>12</v>
      </c>
      <c r="G89" s="4">
        <f t="shared" si="28"/>
        <v>36</v>
      </c>
      <c r="H89" s="4">
        <v>15200</v>
      </c>
      <c r="I89" s="4">
        <f t="shared" si="32"/>
        <v>182400</v>
      </c>
      <c r="J89" s="4">
        <f t="shared" si="29"/>
        <v>182400</v>
      </c>
      <c r="K89" s="4">
        <f t="shared" si="30"/>
        <v>182400</v>
      </c>
      <c r="L89" s="4">
        <f t="shared" si="31"/>
        <v>547200</v>
      </c>
      <c r="M89" s="4"/>
      <c r="N89" s="4"/>
      <c r="O89" s="4"/>
    </row>
    <row r="90" spans="1:15">
      <c r="A90" s="24">
        <v>7.3</v>
      </c>
      <c r="B90" s="4" t="s">
        <v>140</v>
      </c>
      <c r="C90" s="4" t="s">
        <v>135</v>
      </c>
      <c r="D90" s="4">
        <v>12</v>
      </c>
      <c r="E90" s="4">
        <v>12</v>
      </c>
      <c r="F90" s="4">
        <v>12</v>
      </c>
      <c r="G90" s="4">
        <f t="shared" si="28"/>
        <v>36</v>
      </c>
      <c r="H90" s="4">
        <v>4000</v>
      </c>
      <c r="I90" s="4">
        <f t="shared" si="32"/>
        <v>48000</v>
      </c>
      <c r="J90" s="4">
        <f t="shared" si="29"/>
        <v>48000</v>
      </c>
      <c r="K90" s="4">
        <f t="shared" si="30"/>
        <v>48000</v>
      </c>
      <c r="L90" s="4">
        <f t="shared" si="31"/>
        <v>144000</v>
      </c>
      <c r="M90" s="4"/>
      <c r="N90" s="4"/>
      <c r="O90" s="4"/>
    </row>
    <row r="91" spans="1:15">
      <c r="A91" s="24">
        <v>7.4</v>
      </c>
      <c r="B91" s="4" t="s">
        <v>141</v>
      </c>
      <c r="C91" s="4" t="s">
        <v>135</v>
      </c>
      <c r="D91" s="4">
        <v>12</v>
      </c>
      <c r="E91" s="4">
        <v>12</v>
      </c>
      <c r="F91" s="4">
        <v>12</v>
      </c>
      <c r="G91" s="4">
        <f t="shared" si="28"/>
        <v>36</v>
      </c>
      <c r="H91" s="4">
        <v>2000</v>
      </c>
      <c r="I91" s="4">
        <f t="shared" si="32"/>
        <v>24000</v>
      </c>
      <c r="J91" s="4">
        <f t="shared" si="29"/>
        <v>24000</v>
      </c>
      <c r="K91" s="4">
        <f t="shared" si="30"/>
        <v>24000</v>
      </c>
      <c r="L91" s="4">
        <f t="shared" si="31"/>
        <v>72000</v>
      </c>
      <c r="M91" s="4"/>
      <c r="N91" s="4"/>
      <c r="O91" s="4"/>
    </row>
    <row r="92" spans="1:15">
      <c r="A92" s="24">
        <v>7.5</v>
      </c>
      <c r="B92" s="4" t="s">
        <v>181</v>
      </c>
      <c r="C92" s="4" t="s">
        <v>135</v>
      </c>
      <c r="D92" s="4">
        <v>12</v>
      </c>
      <c r="E92" s="4">
        <v>12</v>
      </c>
      <c r="F92" s="4">
        <v>12</v>
      </c>
      <c r="G92" s="4">
        <f>SUM(D92:F92)</f>
        <v>36</v>
      </c>
      <c r="H92" s="4">
        <v>5000</v>
      </c>
      <c r="I92" s="4">
        <f t="shared" si="32"/>
        <v>60000</v>
      </c>
      <c r="J92" s="4">
        <f t="shared" si="29"/>
        <v>60000</v>
      </c>
      <c r="K92" s="4">
        <f t="shared" si="30"/>
        <v>60000</v>
      </c>
      <c r="L92" s="4">
        <f t="shared" si="31"/>
        <v>180000</v>
      </c>
      <c r="M92" s="4"/>
      <c r="N92" s="4"/>
      <c r="O92" s="4"/>
    </row>
    <row r="93" spans="1:15" ht="28.8">
      <c r="A93" s="24" t="s">
        <v>142</v>
      </c>
      <c r="B93" s="4" t="s">
        <v>143</v>
      </c>
      <c r="C93" s="4" t="s">
        <v>135</v>
      </c>
      <c r="D93" s="4">
        <v>12</v>
      </c>
      <c r="E93" s="4">
        <v>12</v>
      </c>
      <c r="F93" s="4">
        <v>12</v>
      </c>
      <c r="G93" s="4">
        <f t="shared" si="28"/>
        <v>36</v>
      </c>
      <c r="H93" s="4">
        <v>1680</v>
      </c>
      <c r="I93" s="4">
        <f>D93*H93</f>
        <v>20160</v>
      </c>
      <c r="J93" s="4">
        <f>E93*H93</f>
        <v>20160</v>
      </c>
      <c r="K93" s="4">
        <f t="shared" si="30"/>
        <v>20160</v>
      </c>
      <c r="L93" s="4">
        <f t="shared" si="31"/>
        <v>60480</v>
      </c>
      <c r="M93" s="4"/>
      <c r="N93" s="4"/>
      <c r="O93" s="4"/>
    </row>
    <row r="94" spans="1:15" s="5" customFormat="1">
      <c r="A94" s="31" t="s">
        <v>144</v>
      </c>
      <c r="B94" s="31" t="s">
        <v>37</v>
      </c>
      <c r="C94" s="31"/>
      <c r="D94" s="31"/>
      <c r="E94" s="31"/>
      <c r="F94" s="31"/>
      <c r="G94" s="31"/>
      <c r="H94" s="31"/>
      <c r="I94" s="31">
        <f>SUM(I84:I93)</f>
        <v>862560</v>
      </c>
      <c r="J94" s="31">
        <f t="shared" ref="J94:L94" si="33">SUM(J84:J93)</f>
        <v>904560</v>
      </c>
      <c r="K94" s="31">
        <f t="shared" si="33"/>
        <v>904560</v>
      </c>
      <c r="L94" s="31">
        <f t="shared" si="33"/>
        <v>2671680</v>
      </c>
      <c r="M94" s="31"/>
      <c r="N94" s="31"/>
      <c r="O94" s="31"/>
    </row>
    <row r="95" spans="1:15" s="5" customFormat="1" ht="28.8">
      <c r="A95" s="31" t="s">
        <v>145</v>
      </c>
      <c r="B95" s="31" t="s">
        <v>146</v>
      </c>
      <c r="C95" s="31"/>
      <c r="D95" s="31"/>
      <c r="E95" s="31"/>
      <c r="F95" s="31"/>
      <c r="G95" s="31"/>
      <c r="H95" s="31"/>
      <c r="I95" s="31">
        <f>I11+I19+I51+I60+I69+I79+I94</f>
        <v>19111740</v>
      </c>
      <c r="J95" s="31">
        <f>J11+J19+J51+J60+J69+J79+J94</f>
        <v>19779540</v>
      </c>
      <c r="K95" s="31">
        <f>K11+K19+K51+K60+K69+K79+K94</f>
        <v>17214240</v>
      </c>
      <c r="L95" s="31">
        <f>L11+L19+L51+L60+L69+L79+L94</f>
        <v>56105520</v>
      </c>
      <c r="M95" s="31"/>
      <c r="N95" s="31"/>
      <c r="O95" s="31"/>
    </row>
    <row r="96" spans="1:15" s="7" customFormat="1" ht="33" customHeight="1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 t="s">
        <v>147</v>
      </c>
      <c r="N96" s="4"/>
      <c r="O96" s="27">
        <v>20910</v>
      </c>
    </row>
    <row r="97" spans="1:15" s="7" customFormat="1">
      <c r="A97" s="14"/>
      <c r="B97" s="14"/>
      <c r="C97" s="14"/>
      <c r="D97" s="14"/>
      <c r="E97" s="14"/>
      <c r="F97" s="14"/>
      <c r="G97" s="14"/>
      <c r="H97" s="14"/>
      <c r="I97" s="14"/>
      <c r="J97" s="14"/>
      <c r="K97" s="14"/>
      <c r="L97" s="14"/>
      <c r="M97" s="14"/>
      <c r="N97" s="14"/>
      <c r="O97" s="44"/>
    </row>
    <row r="98" spans="1:15" s="7" customFormat="1">
      <c r="A98" s="14"/>
      <c r="B98" s="14"/>
      <c r="C98" s="14"/>
      <c r="D98" s="14"/>
      <c r="E98" s="14"/>
      <c r="F98" s="14"/>
      <c r="G98" s="14"/>
      <c r="H98" s="14"/>
      <c r="I98" s="14"/>
      <c r="J98" s="14"/>
      <c r="K98" s="14"/>
      <c r="L98" s="14"/>
      <c r="M98" s="14"/>
      <c r="N98" s="14"/>
      <c r="O98" s="44"/>
    </row>
    <row r="99" spans="1:15" s="7" customFormat="1" ht="15" customHeight="1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</row>
    <row r="100" spans="1:15" s="7" customFormat="1">
      <c r="A100" s="43"/>
      <c r="B100" s="52" t="s">
        <v>188</v>
      </c>
      <c r="C100" s="52"/>
      <c r="D100" s="52"/>
      <c r="E100" s="43"/>
      <c r="F100" s="52" t="s">
        <v>189</v>
      </c>
      <c r="G100" s="52"/>
      <c r="H100" s="52"/>
      <c r="I100" s="43"/>
      <c r="J100" s="43"/>
      <c r="K100" s="43"/>
      <c r="L100" s="43"/>
      <c r="M100" s="43"/>
      <c r="N100" s="43"/>
    </row>
    <row r="101" spans="1:15" s="7" customFormat="1">
      <c r="A101" s="12"/>
      <c r="B101" s="35" t="s">
        <v>148</v>
      </c>
      <c r="C101" s="35" t="s">
        <v>185</v>
      </c>
      <c r="D101" s="39" t="s">
        <v>187</v>
      </c>
      <c r="E101" s="32"/>
      <c r="F101" s="35" t="s">
        <v>148</v>
      </c>
      <c r="G101" s="35" t="s">
        <v>185</v>
      </c>
      <c r="H101" s="39" t="s">
        <v>187</v>
      </c>
      <c r="I101" s="1"/>
      <c r="J101" s="1"/>
      <c r="K101" s="1"/>
      <c r="L101" s="1"/>
      <c r="M101" s="1"/>
      <c r="N101" s="1"/>
    </row>
    <row r="102" spans="1:15" s="7" customFormat="1" ht="28.8">
      <c r="A102" s="12"/>
      <c r="B102" s="42" t="s">
        <v>184</v>
      </c>
      <c r="C102" s="40">
        <v>0.75</v>
      </c>
      <c r="D102" s="28">
        <v>420.75</v>
      </c>
      <c r="E102" s="15"/>
      <c r="F102" s="42" t="s">
        <v>184</v>
      </c>
      <c r="G102" s="40">
        <v>0.75</v>
      </c>
      <c r="H102" s="28">
        <v>105.187</v>
      </c>
      <c r="I102" s="1"/>
      <c r="J102" s="1"/>
      <c r="K102" s="1"/>
      <c r="L102" s="1"/>
      <c r="M102" s="1"/>
      <c r="N102" s="1"/>
    </row>
    <row r="103" spans="1:15" s="7" customFormat="1">
      <c r="A103" s="12"/>
      <c r="B103" s="42" t="s">
        <v>186</v>
      </c>
      <c r="C103" s="40">
        <v>0.25</v>
      </c>
      <c r="D103" s="28">
        <v>140.25</v>
      </c>
      <c r="E103" s="15"/>
      <c r="F103" s="42" t="s">
        <v>186</v>
      </c>
      <c r="G103" s="40">
        <v>0.25</v>
      </c>
      <c r="H103" s="28">
        <v>35.061999999999998</v>
      </c>
      <c r="I103" s="1"/>
      <c r="J103" s="1"/>
      <c r="K103" s="1"/>
      <c r="L103" s="1"/>
      <c r="M103" s="1"/>
      <c r="N103" s="1"/>
    </row>
    <row r="104" spans="1:15" s="38" customFormat="1">
      <c r="A104" s="34"/>
      <c r="B104" s="35" t="s">
        <v>4</v>
      </c>
      <c r="C104" s="45">
        <v>100</v>
      </c>
      <c r="D104" s="41">
        <f>SUM(D102:D103)</f>
        <v>561</v>
      </c>
      <c r="E104" s="36"/>
      <c r="F104" s="35" t="s">
        <v>4</v>
      </c>
      <c r="G104" s="35">
        <v>100</v>
      </c>
      <c r="H104" s="41">
        <f>SUM(H102:H103)</f>
        <v>140.249</v>
      </c>
      <c r="I104" s="37"/>
      <c r="J104" s="37"/>
      <c r="K104" s="37"/>
      <c r="L104" s="37"/>
      <c r="M104" s="37"/>
      <c r="N104" s="37"/>
    </row>
    <row r="105" spans="1:15" s="11" customFormat="1">
      <c r="A105" s="13"/>
      <c r="B105" s="14"/>
      <c r="C105" s="15"/>
      <c r="D105" s="15"/>
      <c r="E105" s="15"/>
      <c r="F105" s="15"/>
      <c r="G105" s="15"/>
      <c r="H105" s="15"/>
      <c r="I105" s="15"/>
      <c r="J105" s="15"/>
      <c r="K105" s="15"/>
      <c r="L105" s="15"/>
      <c r="M105" s="15"/>
      <c r="N105" s="15"/>
    </row>
    <row r="106" spans="1:15" s="11" customFormat="1">
      <c r="A106" s="13"/>
      <c r="B106" s="14"/>
      <c r="C106" s="15"/>
      <c r="D106" s="15"/>
      <c r="E106" s="15"/>
      <c r="F106" s="15"/>
      <c r="G106" s="15"/>
      <c r="H106" s="15"/>
      <c r="I106" s="15"/>
      <c r="J106" s="15"/>
      <c r="K106" s="15"/>
      <c r="L106" s="15"/>
      <c r="M106" s="15"/>
      <c r="N106" s="15"/>
    </row>
    <row r="107" spans="1:15" s="11" customFormat="1">
      <c r="A107" s="16"/>
      <c r="B107" s="14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</row>
    <row r="108" spans="1:15" s="11" customFormat="1">
      <c r="A108" s="14"/>
      <c r="B108" s="14"/>
      <c r="C108" s="15"/>
      <c r="D108" s="15"/>
      <c r="E108" s="15"/>
      <c r="F108" s="15"/>
      <c r="G108" s="15"/>
      <c r="H108" s="15"/>
      <c r="I108" s="15"/>
      <c r="J108" s="15"/>
      <c r="K108" s="15"/>
      <c r="L108" s="15"/>
      <c r="M108" s="15"/>
      <c r="N108" s="15"/>
    </row>
    <row r="109" spans="1:15" s="11" customFormat="1">
      <c r="A109" s="14"/>
      <c r="B109" s="14"/>
      <c r="C109" s="15"/>
      <c r="D109" s="15"/>
      <c r="E109" s="15"/>
      <c r="F109" s="15"/>
      <c r="G109" s="15"/>
      <c r="H109" s="15"/>
      <c r="I109" s="15"/>
      <c r="J109" s="15"/>
      <c r="K109" s="15"/>
      <c r="L109" s="15"/>
      <c r="M109" s="15"/>
      <c r="N109" s="15"/>
    </row>
    <row r="110" spans="1:15" s="11" customFormat="1">
      <c r="A110" s="14"/>
      <c r="B110" s="14"/>
      <c r="C110" s="15"/>
      <c r="D110" s="15"/>
      <c r="E110" s="15"/>
      <c r="F110" s="15"/>
      <c r="G110" s="15"/>
      <c r="H110" s="15"/>
      <c r="I110" s="15"/>
      <c r="J110" s="15"/>
      <c r="K110" s="15"/>
      <c r="L110" s="15"/>
      <c r="M110" s="15"/>
      <c r="N110" s="15"/>
    </row>
    <row r="111" spans="1:15" s="49" customFormat="1" ht="36" customHeight="1">
      <c r="A111" s="46" t="s">
        <v>149</v>
      </c>
      <c r="B111" s="46" t="s">
        <v>15</v>
      </c>
      <c r="C111" s="46" t="s">
        <v>4</v>
      </c>
      <c r="D111" s="47" t="s">
        <v>150</v>
      </c>
      <c r="E111" s="48"/>
      <c r="F111" s="48"/>
      <c r="G111" s="48"/>
      <c r="H111" s="48"/>
      <c r="I111" s="48"/>
      <c r="J111" s="48"/>
      <c r="K111" s="48"/>
      <c r="L111" s="48"/>
      <c r="M111" s="48"/>
      <c r="N111" s="48"/>
    </row>
    <row r="112" spans="1:15" s="11" customFormat="1">
      <c r="A112" s="17">
        <v>1</v>
      </c>
      <c r="B112" s="17" t="s">
        <v>151</v>
      </c>
      <c r="C112" s="17">
        <f>(L11)</f>
        <v>150000</v>
      </c>
      <c r="D112" s="18">
        <v>0.26740000000000003</v>
      </c>
      <c r="E112" s="15"/>
      <c r="F112" s="15"/>
      <c r="G112" s="15"/>
      <c r="H112" s="15"/>
      <c r="I112" s="15"/>
      <c r="J112" s="15"/>
      <c r="K112" s="15"/>
      <c r="L112" s="15"/>
      <c r="M112" s="15"/>
      <c r="N112" s="15"/>
    </row>
    <row r="113" spans="1:4">
      <c r="A113" s="17">
        <v>2</v>
      </c>
      <c r="B113" s="19" t="s">
        <v>152</v>
      </c>
      <c r="C113" s="17">
        <f>(L19)</f>
        <v>100000</v>
      </c>
      <c r="D113" s="18">
        <f>100*C113/C119</f>
        <v>0.17823558181084501</v>
      </c>
    </row>
    <row r="114" spans="1:4">
      <c r="A114" s="17">
        <v>3</v>
      </c>
      <c r="B114" s="17" t="s">
        <v>38</v>
      </c>
      <c r="C114" s="17">
        <f>(L51)</f>
        <v>14563200</v>
      </c>
      <c r="D114" s="18">
        <v>26.289000000000001</v>
      </c>
    </row>
    <row r="115" spans="1:4" ht="31.5" customHeight="1">
      <c r="A115" s="17">
        <v>4</v>
      </c>
      <c r="B115" s="21" t="s">
        <v>101</v>
      </c>
      <c r="C115" s="17">
        <f>(L60)</f>
        <v>34400000</v>
      </c>
      <c r="D115" s="18">
        <f>(C115*100/C119)</f>
        <v>61.313040142930674</v>
      </c>
    </row>
    <row r="116" spans="1:4">
      <c r="A116" s="17">
        <v>5</v>
      </c>
      <c r="B116" s="17" t="s">
        <v>113</v>
      </c>
      <c r="C116" s="17">
        <f>(L69)</f>
        <v>3105640</v>
      </c>
      <c r="D116" s="18">
        <f>(C116*100/C119)</f>
        <v>5.5353555229503266</v>
      </c>
    </row>
    <row r="117" spans="1:4">
      <c r="A117" s="17">
        <v>6</v>
      </c>
      <c r="B117" s="17" t="s">
        <v>153</v>
      </c>
      <c r="C117" s="17">
        <f>(L79)</f>
        <v>1115000</v>
      </c>
      <c r="D117" s="18">
        <f>(C117*100/C119)</f>
        <v>1.9873267371909218</v>
      </c>
    </row>
    <row r="118" spans="1:4" ht="28.8">
      <c r="A118" s="17">
        <v>7</v>
      </c>
      <c r="B118" s="22" t="s">
        <v>154</v>
      </c>
      <c r="C118" s="17">
        <f>(L94)</f>
        <v>2671680</v>
      </c>
      <c r="D118" s="18">
        <f>(C118*100/C119)</f>
        <v>4.7618843921239833</v>
      </c>
    </row>
    <row r="119" spans="1:4" s="5" customFormat="1">
      <c r="A119" s="19"/>
      <c r="B119" s="19" t="s">
        <v>4</v>
      </c>
      <c r="C119" s="19">
        <f>SUM(C112:C118)</f>
        <v>56105520</v>
      </c>
      <c r="D119" s="50">
        <f>SUM(D112:D118)</f>
        <v>100.33224237700676</v>
      </c>
    </row>
  </sheetData>
  <autoFilter ref="A1:N96">
    <filterColumn colId="0" showButton="0"/>
    <filterColumn colId="1" showButton="0"/>
    <filterColumn colId="2" showButton="0"/>
    <filterColumn colId="3" showButton="0"/>
    <filterColumn colId="4" showButton="0"/>
    <filterColumn colId="5" showButton="0"/>
    <filterColumn colId="6" showButton="0"/>
    <filterColumn colId="7" showButton="0"/>
    <filterColumn colId="8" showButton="0"/>
    <filterColumn colId="9" showButton="0"/>
    <filterColumn colId="10" showButton="0"/>
    <filterColumn colId="11" showButton="0"/>
    <filterColumn colId="12" showButton="0"/>
    <filterColumn colId="13" showButton="0"/>
  </autoFilter>
  <mergeCells count="13">
    <mergeCell ref="B100:D100"/>
    <mergeCell ref="F100:H100"/>
    <mergeCell ref="D29:G29"/>
    <mergeCell ref="A1:O1"/>
    <mergeCell ref="B2:C2"/>
    <mergeCell ref="B3:C3"/>
    <mergeCell ref="B4:C4"/>
    <mergeCell ref="B5:C5"/>
    <mergeCell ref="C7:C8"/>
    <mergeCell ref="D7:G7"/>
    <mergeCell ref="H7:H8"/>
    <mergeCell ref="I7:N7"/>
    <mergeCell ref="O7:O8"/>
  </mergeCells>
  <pageMargins left="0.35" right="0.25" top="0.37" bottom="0.36" header="0.31" footer="0.3"/>
  <pageSetup paperSize="9" scale="85" fitToHeight="0" orientation="landscape" r:id="rId1"/>
  <headerFooter>
    <oddFooter>&amp;RPage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New Nav</vt:lpstr>
      <vt:lpstr>'New Nav'!Print_Titles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hai</dc:creator>
  <cp:lastModifiedBy>A Asus</cp:lastModifiedBy>
  <cp:lastPrinted>2016-07-15T05:28:18Z</cp:lastPrinted>
  <dcterms:created xsi:type="dcterms:W3CDTF">2013-07-05T23:51:58Z</dcterms:created>
  <dcterms:modified xsi:type="dcterms:W3CDTF">2016-07-15T05:30:09Z</dcterms:modified>
</cp:coreProperties>
</file>